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5960" yWindow="0" windowWidth="25600" windowHeight="19020" tabRatio="500" activeTab="1"/>
  </bookViews>
  <sheets>
    <sheet name="Leistungsanpassung" sheetId="1" r:id="rId1"/>
    <sheet name="Transientenrekorder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8" i="2" l="1"/>
  <c r="F20" i="2"/>
  <c r="M20" i="2"/>
  <c r="H11" i="2"/>
  <c r="M21" i="2"/>
  <c r="M22" i="2"/>
  <c r="F24" i="2"/>
  <c r="H12" i="2"/>
  <c r="F25" i="2"/>
  <c r="F26" i="2"/>
  <c r="M28" i="2"/>
  <c r="M29" i="2"/>
  <c r="M30" i="2"/>
  <c r="F32" i="2"/>
  <c r="F33" i="2"/>
  <c r="F34" i="2"/>
  <c r="M36" i="2"/>
  <c r="M37" i="2"/>
  <c r="M38" i="2"/>
  <c r="F40" i="2"/>
  <c r="F41" i="2"/>
  <c r="F42" i="2"/>
  <c r="M44" i="2"/>
  <c r="M45" i="2"/>
  <c r="M46" i="2"/>
  <c r="M48" i="2"/>
  <c r="M55" i="2"/>
  <c r="L55" i="2"/>
  <c r="M40" i="2"/>
  <c r="K55" i="2"/>
  <c r="J55" i="2"/>
  <c r="M32" i="2"/>
  <c r="I55" i="2"/>
  <c r="H55" i="2"/>
  <c r="M24" i="2"/>
  <c r="G55" i="2"/>
  <c r="F55" i="2"/>
  <c r="E55" i="2"/>
  <c r="F48" i="2"/>
  <c r="F49" i="2"/>
  <c r="F50" i="2"/>
  <c r="M54" i="2"/>
  <c r="F44" i="2"/>
  <c r="L54" i="2"/>
  <c r="K54" i="2"/>
  <c r="F36" i="2"/>
  <c r="J54" i="2"/>
  <c r="I54" i="2"/>
  <c r="F28" i="2"/>
  <c r="H54" i="2"/>
  <c r="G54" i="2"/>
  <c r="F54" i="2"/>
  <c r="E54" i="2"/>
  <c r="M56" i="2"/>
  <c r="L56" i="2"/>
  <c r="K56" i="2"/>
  <c r="J56" i="2"/>
  <c r="I56" i="2"/>
  <c r="H56" i="2"/>
  <c r="G56" i="2"/>
  <c r="F56" i="2"/>
  <c r="M50" i="2"/>
  <c r="M49" i="2"/>
  <c r="B48" i="2"/>
  <c r="F46" i="2"/>
  <c r="F45" i="2"/>
  <c r="B44" i="2"/>
  <c r="M42" i="2"/>
  <c r="M41" i="2"/>
  <c r="F38" i="2"/>
  <c r="F37" i="2"/>
  <c r="M34" i="2"/>
  <c r="M33" i="2"/>
  <c r="F30" i="2"/>
  <c r="F29" i="2"/>
  <c r="M26" i="2"/>
  <c r="M25" i="2"/>
  <c r="F21" i="2"/>
  <c r="F22" i="2"/>
  <c r="B40" i="2"/>
  <c r="B36" i="2"/>
  <c r="B32" i="2"/>
  <c r="B28" i="2"/>
  <c r="B24" i="2"/>
  <c r="K14" i="2"/>
  <c r="L8" i="1"/>
  <c r="L9" i="1"/>
  <c r="L6" i="1"/>
  <c r="L4" i="1"/>
</calcChain>
</file>

<file path=xl/sharedStrings.xml><?xml version="1.0" encoding="utf-8"?>
<sst xmlns="http://schemas.openxmlformats.org/spreadsheetml/2006/main" count="94" uniqueCount="46">
  <si>
    <t>Ohm</t>
  </si>
  <si>
    <t>Wirkungsgrad</t>
  </si>
  <si>
    <t>R1 =</t>
  </si>
  <si>
    <t>R2 =</t>
  </si>
  <si>
    <t>P2/P1 =</t>
  </si>
  <si>
    <t>P2/Pmax =</t>
  </si>
  <si>
    <t>P2 =</t>
  </si>
  <si>
    <t>P1 =</t>
  </si>
  <si>
    <t>(u1)*(u1)/(R1+R2)</t>
  </si>
  <si>
    <t>u1*i =</t>
  </si>
  <si>
    <t>u2*i =</t>
  </si>
  <si>
    <t>(R2/(R1+R2)) * P1</t>
  </si>
  <si>
    <t>Pmax =</t>
  </si>
  <si>
    <t>(u1)*(u1)/(2*R1)</t>
  </si>
  <si>
    <t>Pmax/P1 =</t>
  </si>
  <si>
    <t>(R1+R2)/(2*R1)</t>
  </si>
  <si>
    <t>(2*R1* R2)/((R1+R2)*(R1+R2))</t>
  </si>
  <si>
    <t>Bedingung: R2=R1</t>
  </si>
  <si>
    <t>P1=</t>
  </si>
  <si>
    <t>P2=</t>
  </si>
  <si>
    <t>u1 = 1</t>
  </si>
  <si>
    <t>Eingabefeld</t>
  </si>
  <si>
    <t>Ausgangsleistung</t>
  </si>
  <si>
    <t>Rw =</t>
  </si>
  <si>
    <t>rb=</t>
  </si>
  <si>
    <t>ra=</t>
  </si>
  <si>
    <t>Reflexionsfaktoren:</t>
  </si>
  <si>
    <t>Leitungslänge:</t>
  </si>
  <si>
    <t>m</t>
  </si>
  <si>
    <t>Ausbreitungsgeschwindigkeit:</t>
  </si>
  <si>
    <t>m/s</t>
  </si>
  <si>
    <t>Laufzeit:</t>
  </si>
  <si>
    <t>us</t>
  </si>
  <si>
    <t>Zeit</t>
  </si>
  <si>
    <t>ua=</t>
  </si>
  <si>
    <t>u1 =0</t>
  </si>
  <si>
    <t>&lt;0</t>
  </si>
  <si>
    <t>ub=</t>
  </si>
  <si>
    <t>hinlaufende Welle</t>
  </si>
  <si>
    <t>Summe</t>
  </si>
  <si>
    <t>=&gt;</t>
  </si>
  <si>
    <t>&lt;=</t>
  </si>
  <si>
    <t>Reflexion (=rücklaufendes Signal)</t>
  </si>
  <si>
    <t>t</t>
  </si>
  <si>
    <t>ua(t)</t>
  </si>
  <si>
    <t>ub(t)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</si>
</sst>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0" borderId="1" xfId="0" applyBorder="1"/>
    <xf numFmtId="0" fontId="0" fillId="2" borderId="2" xfId="0" applyFill="1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/>
    <xf numFmtId="0" fontId="0" fillId="0" borderId="6" xfId="0" applyBorder="1"/>
    <xf numFmtId="0" fontId="0" fillId="0" borderId="0" xfId="0" applyBorder="1"/>
    <xf numFmtId="0" fontId="0" fillId="0" borderId="2" xfId="0" applyBorder="1"/>
    <xf numFmtId="0" fontId="0" fillId="0" borderId="7" xfId="0" applyBorder="1"/>
    <xf numFmtId="0" fontId="0" fillId="0" borderId="8" xfId="0" applyBorder="1"/>
    <xf numFmtId="0" fontId="0" fillId="0" borderId="5" xfId="0" applyBorder="1"/>
    <xf numFmtId="0" fontId="0" fillId="3" borderId="0" xfId="0" applyFill="1"/>
    <xf numFmtId="2" fontId="0" fillId="0" borderId="0" xfId="0" applyNumberFormat="1"/>
    <xf numFmtId="2" fontId="0" fillId="3" borderId="0" xfId="0" applyNumberFormat="1" applyFill="1"/>
    <xf numFmtId="2" fontId="0" fillId="2" borderId="0" xfId="0" applyNumberFormat="1" applyFill="1"/>
    <xf numFmtId="0" fontId="0" fillId="0" borderId="0" xfId="0" applyFill="1"/>
    <xf numFmtId="2" fontId="0" fillId="0" borderId="0" xfId="0" applyNumberFormat="1" applyFill="1"/>
    <xf numFmtId="0" fontId="0" fillId="0" borderId="0" xfId="0" quotePrefix="1" applyFill="1"/>
    <xf numFmtId="2" fontId="0" fillId="0" borderId="9" xfId="0" applyNumberFormat="1" applyBorder="1"/>
    <xf numFmtId="2" fontId="0" fillId="6" borderId="10" xfId="0" applyNumberFormat="1" applyFill="1" applyBorder="1"/>
    <xf numFmtId="2" fontId="0" fillId="0" borderId="11" xfId="0" applyNumberFormat="1" applyFill="1" applyBorder="1"/>
    <xf numFmtId="2" fontId="0" fillId="0" borderId="11" xfId="0" applyNumberFormat="1" applyBorder="1"/>
    <xf numFmtId="2" fontId="0" fillId="4" borderId="10" xfId="0" applyNumberFormat="1" applyFill="1" applyBorder="1"/>
    <xf numFmtId="2" fontId="0" fillId="5" borderId="10" xfId="0" applyNumberFormat="1" applyFill="1" applyBorder="1"/>
    <xf numFmtId="2" fontId="4" fillId="0" borderId="2" xfId="0" applyNumberFormat="1" applyFont="1" applyBorder="1"/>
    <xf numFmtId="0" fontId="0" fillId="5" borderId="7" xfId="0" applyFill="1" applyBorder="1"/>
    <xf numFmtId="0" fontId="0" fillId="5" borderId="0" xfId="0" applyFill="1" applyBorder="1"/>
    <xf numFmtId="2" fontId="4" fillId="5" borderId="0" xfId="0" applyNumberFormat="1" applyFont="1" applyFill="1" applyBorder="1"/>
    <xf numFmtId="0" fontId="0" fillId="5" borderId="0" xfId="0" quotePrefix="1" applyFill="1" applyBorder="1"/>
    <xf numFmtId="0" fontId="0" fillId="5" borderId="8" xfId="0" applyFill="1" applyBorder="1"/>
    <xf numFmtId="0" fontId="0" fillId="0" borderId="4" xfId="0" applyFill="1" applyBorder="1"/>
    <xf numFmtId="0" fontId="0" fillId="0" borderId="5" xfId="0" applyFill="1" applyBorder="1"/>
    <xf numFmtId="2" fontId="4" fillId="0" borderId="5" xfId="0" applyNumberFormat="1" applyFont="1" applyFill="1" applyBorder="1"/>
    <xf numFmtId="0" fontId="0" fillId="0" borderId="6" xfId="0" applyFill="1" applyBorder="1"/>
    <xf numFmtId="2" fontId="4" fillId="0" borderId="2" xfId="0" applyNumberFormat="1" applyFont="1" applyFill="1" applyBorder="1"/>
    <xf numFmtId="0" fontId="0" fillId="4" borderId="7" xfId="0" applyFill="1" applyBorder="1"/>
    <xf numFmtId="0" fontId="0" fillId="4" borderId="0" xfId="0" applyFill="1" applyBorder="1"/>
    <xf numFmtId="0" fontId="0" fillId="4" borderId="0" xfId="0" quotePrefix="1" applyFill="1" applyBorder="1"/>
    <xf numFmtId="2" fontId="4" fillId="4" borderId="0" xfId="0" applyNumberFormat="1" applyFont="1" applyFill="1" applyBorder="1"/>
    <xf numFmtId="0" fontId="0" fillId="4" borderId="8" xfId="0" applyFill="1" applyBorder="1"/>
    <xf numFmtId="2" fontId="4" fillId="0" borderId="5" xfId="0" applyNumberFormat="1" applyFont="1" applyBorder="1"/>
    <xf numFmtId="0" fontId="0" fillId="0" borderId="1" xfId="0" applyBorder="1" applyAlignment="1">
      <alignment horizontal="right"/>
    </xf>
    <xf numFmtId="2" fontId="0" fillId="0" borderId="2" xfId="0" applyNumberFormat="1" applyBorder="1"/>
    <xf numFmtId="0" fontId="0" fillId="4" borderId="4" xfId="0" applyFill="1" applyBorder="1"/>
    <xf numFmtId="0" fontId="0" fillId="4" borderId="5" xfId="0" applyFill="1" applyBorder="1"/>
    <xf numFmtId="2" fontId="0" fillId="4" borderId="5" xfId="0" applyNumberFormat="1" applyFill="1" applyBorder="1"/>
    <xf numFmtId="0" fontId="0" fillId="4" borderId="5" xfId="0" quotePrefix="1" applyFill="1" applyBorder="1"/>
    <xf numFmtId="2" fontId="4" fillId="4" borderId="5" xfId="0" applyNumberFormat="1" applyFont="1" applyFill="1" applyBorder="1"/>
    <xf numFmtId="0" fontId="0" fillId="4" borderId="6" xfId="0" applyFill="1" applyBorder="1"/>
    <xf numFmtId="1" fontId="0" fillId="0" borderId="0" xfId="0" applyNumberFormat="1"/>
    <xf numFmtId="0" fontId="1" fillId="0" borderId="2" xfId="0" applyFont="1" applyBorder="1"/>
  </cellXfs>
  <cellStyles count="59">
    <cellStyle name="Besuchter Link" xfId="2" builtinId="9" hidden="1"/>
    <cellStyle name="Besuchter Link" xfId="4" builtinId="9" hidden="1"/>
    <cellStyle name="Besuchter Link" xfId="6" builtinId="9" hidden="1"/>
    <cellStyle name="Besuchter Link" xfId="8" builtinId="9" hidden="1"/>
    <cellStyle name="Besuchter Link" xfId="10" builtinId="9" hidden="1"/>
    <cellStyle name="Besuchter Link" xfId="12" builtinId="9" hidden="1"/>
    <cellStyle name="Besuchter Link" xfId="14" builtinId="9" hidden="1"/>
    <cellStyle name="Besuchter Link" xfId="16" builtinId="9" hidden="1"/>
    <cellStyle name="Besuchter Link" xfId="18" builtinId="9" hidden="1"/>
    <cellStyle name="Besuchter Link" xfId="20" builtinId="9" hidden="1"/>
    <cellStyle name="Besuchter Link" xfId="22" builtinId="9" hidden="1"/>
    <cellStyle name="Besuchter Link" xfId="24" builtinId="9" hidden="1"/>
    <cellStyle name="Besuchter Link" xfId="26" builtinId="9" hidden="1"/>
    <cellStyle name="Besuchter Link" xfId="28" builtinId="9" hidden="1"/>
    <cellStyle name="Besuchter Link" xfId="30" builtinId="9" hidden="1"/>
    <cellStyle name="Besuchter Link" xfId="32" builtinId="9" hidden="1"/>
    <cellStyle name="Besuchter Link" xfId="34" builtinId="9" hidden="1"/>
    <cellStyle name="Besuchter Link" xfId="36" builtinId="9" hidden="1"/>
    <cellStyle name="Besuchter Link" xfId="38" builtinId="9" hidden="1"/>
    <cellStyle name="Besuchter Link" xfId="40" builtinId="9" hidden="1"/>
    <cellStyle name="Besuchter Link" xfId="42" builtinId="9" hidden="1"/>
    <cellStyle name="Besuchter Link" xfId="44" builtinId="9" hidden="1"/>
    <cellStyle name="Besuchter Link" xfId="46" builtinId="9" hidden="1"/>
    <cellStyle name="Besuchter Link" xfId="48" builtinId="9" hidden="1"/>
    <cellStyle name="Besuchter Link" xfId="50" builtinId="9" hidden="1"/>
    <cellStyle name="Besuchter Link" xfId="52" builtinId="9" hidden="1"/>
    <cellStyle name="Besuchter Link" xfId="54" builtinId="9" hidden="1"/>
    <cellStyle name="Besuchter Link" xfId="56" builtinId="9" hidden="1"/>
    <cellStyle name="Besuchter Link" xfId="5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Standard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Transientenrekorder!$D$54</c:f>
              <c:strCache>
                <c:ptCount val="1"/>
                <c:pt idx="0">
                  <c:v>ua(t)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Transientenrekorder!$E$56:$M$56</c:f>
              <c:numCache>
                <c:formatCode>General</c:formatCode>
                <c:ptCount val="9"/>
                <c:pt idx="0">
                  <c:v>0.0</c:v>
                </c:pt>
                <c:pt idx="1">
                  <c:v>1.0</c:v>
                </c:pt>
                <c:pt idx="2" formatCode="0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</c:numCache>
            </c:numRef>
          </c:cat>
          <c:val>
            <c:numRef>
              <c:f>Transientenrekorder!$E$54:$M$54</c:f>
              <c:numCache>
                <c:formatCode>0.00</c:formatCode>
                <c:ptCount val="9"/>
                <c:pt idx="0">
                  <c:v>0.833333333333333</c:v>
                </c:pt>
                <c:pt idx="1">
                  <c:v>0.833333333333333</c:v>
                </c:pt>
                <c:pt idx="2">
                  <c:v>0.648148148148148</c:v>
                </c:pt>
                <c:pt idx="3">
                  <c:v>0.648148148148148</c:v>
                </c:pt>
                <c:pt idx="4">
                  <c:v>0.565843621399177</c:v>
                </c:pt>
                <c:pt idx="5">
                  <c:v>0.565843621399177</c:v>
                </c:pt>
                <c:pt idx="6">
                  <c:v>0.529263831732967</c:v>
                </c:pt>
                <c:pt idx="7">
                  <c:v>0.529263831732967</c:v>
                </c:pt>
                <c:pt idx="8">
                  <c:v>0.513006147436874</c:v>
                </c:pt>
              </c:numCache>
            </c:numRef>
          </c:val>
        </c:ser>
        <c:ser>
          <c:idx val="1"/>
          <c:order val="1"/>
          <c:tx>
            <c:strRef>
              <c:f>Transientenrekorder!$D$55</c:f>
              <c:strCache>
                <c:ptCount val="1"/>
                <c:pt idx="0">
                  <c:v>ub(t)</c:v>
                </c:pt>
              </c:strCache>
            </c:strRef>
          </c:tx>
          <c:invertIfNegative val="0"/>
          <c:cat>
            <c:numRef>
              <c:f>Transientenrekorder!$E$56:$M$56</c:f>
              <c:numCache>
                <c:formatCode>General</c:formatCode>
                <c:ptCount val="9"/>
                <c:pt idx="0">
                  <c:v>0.0</c:v>
                </c:pt>
                <c:pt idx="1">
                  <c:v>1.0</c:v>
                </c:pt>
                <c:pt idx="2" formatCode="0">
                  <c:v>2.0</c:v>
                </c:pt>
                <c:pt idx="3">
                  <c:v>3.0</c:v>
                </c:pt>
                <c:pt idx="4">
                  <c:v>4.0</c:v>
                </c:pt>
                <c:pt idx="5">
                  <c:v>5.0</c:v>
                </c:pt>
                <c:pt idx="6">
                  <c:v>6.0</c:v>
                </c:pt>
                <c:pt idx="7">
                  <c:v>7.0</c:v>
                </c:pt>
                <c:pt idx="8">
                  <c:v>8.0</c:v>
                </c:pt>
              </c:numCache>
            </c:numRef>
          </c:cat>
          <c:val>
            <c:numRef>
              <c:f>Transientenrekorder!$E$55:$M$55</c:f>
              <c:numCache>
                <c:formatCode>0.00</c:formatCode>
                <c:ptCount val="9"/>
                <c:pt idx="0">
                  <c:v>0.0</c:v>
                </c:pt>
                <c:pt idx="1">
                  <c:v>0.277777777777778</c:v>
                </c:pt>
                <c:pt idx="2">
                  <c:v>0.277777777777778</c:v>
                </c:pt>
                <c:pt idx="3">
                  <c:v>0.401234567901235</c:v>
                </c:pt>
                <c:pt idx="4">
                  <c:v>0.401234567901235</c:v>
                </c:pt>
                <c:pt idx="5">
                  <c:v>0.456104252400549</c:v>
                </c:pt>
                <c:pt idx="6">
                  <c:v>0.456104252400549</c:v>
                </c:pt>
                <c:pt idx="7">
                  <c:v>0.480490778844688</c:v>
                </c:pt>
                <c:pt idx="8">
                  <c:v>0.480490778844688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9810600"/>
        <c:axId val="2118355560"/>
      </c:barChart>
      <c:catAx>
        <c:axId val="2119810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18355560"/>
        <c:crosses val="autoZero"/>
        <c:auto val="1"/>
        <c:lblAlgn val="ctr"/>
        <c:lblOffset val="100"/>
        <c:noMultiLvlLbl val="0"/>
      </c:catAx>
      <c:valAx>
        <c:axId val="211835556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11981060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Relationship Id="rId2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114300</xdr:rowOff>
    </xdr:from>
    <xdr:to>
      <xdr:col>4</xdr:col>
      <xdr:colOff>139700</xdr:colOff>
      <xdr:row>12</xdr:row>
      <xdr:rowOff>25400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114300"/>
          <a:ext cx="3136900" cy="21971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368300</xdr:colOff>
      <xdr:row>0</xdr:row>
      <xdr:rowOff>165100</xdr:rowOff>
    </xdr:from>
    <xdr:to>
      <xdr:col>13</xdr:col>
      <xdr:colOff>749300</xdr:colOff>
      <xdr:row>7</xdr:row>
      <xdr:rowOff>101600</xdr:rowOff>
    </xdr:to>
    <xdr:pic>
      <xdr:nvPicPr>
        <xdr:cNvPr id="2" name="Bild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8300" y="165100"/>
          <a:ext cx="7505700" cy="1270000"/>
        </a:xfrm>
        <a:prstGeom prst="rect">
          <a:avLst/>
        </a:prstGeom>
      </xdr:spPr>
    </xdr:pic>
    <xdr:clientData/>
  </xdr:twoCellAnchor>
  <xdr:twoCellAnchor>
    <xdr:from>
      <xdr:col>16</xdr:col>
      <xdr:colOff>0</xdr:colOff>
      <xdr:row>0</xdr:row>
      <xdr:rowOff>63500</xdr:rowOff>
    </xdr:from>
    <xdr:to>
      <xdr:col>22</xdr:col>
      <xdr:colOff>723900</xdr:colOff>
      <xdr:row>19</xdr:row>
      <xdr:rowOff>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20" sqref="C20"/>
    </sheetView>
  </sheetViews>
  <sheetFormatPr baseColWidth="10" defaultRowHeight="15" x14ac:dyDescent="0"/>
  <cols>
    <col min="6" max="6" width="4.83203125" customWidth="1"/>
    <col min="7" max="7" width="6.6640625" customWidth="1"/>
    <col min="9" max="9" width="7.6640625" customWidth="1"/>
    <col min="10" max="10" width="15.1640625" customWidth="1"/>
    <col min="11" max="11" width="9.83203125" customWidth="1"/>
    <col min="12" max="12" width="6" customWidth="1"/>
  </cols>
  <sheetData>
    <row r="1" spans="1:14">
      <c r="A1" s="13"/>
      <c r="B1" s="13"/>
      <c r="C1" s="13"/>
      <c r="D1" s="13"/>
    </row>
    <row r="2" spans="1:14">
      <c r="A2" s="13"/>
      <c r="B2" s="13"/>
      <c r="C2" s="13"/>
      <c r="D2" s="13"/>
      <c r="G2" s="1"/>
      <c r="H2" t="s">
        <v>21</v>
      </c>
    </row>
    <row r="3" spans="1:14">
      <c r="A3" s="13"/>
      <c r="B3" s="13"/>
      <c r="C3" s="13"/>
      <c r="D3" s="13"/>
    </row>
    <row r="4" spans="1:14">
      <c r="A4" s="13"/>
      <c r="B4" s="13"/>
      <c r="C4" s="13"/>
      <c r="D4" s="13"/>
      <c r="F4" s="2" t="s">
        <v>2</v>
      </c>
      <c r="G4" s="3">
        <v>8</v>
      </c>
      <c r="H4" s="4" t="s">
        <v>0</v>
      </c>
      <c r="I4" s="8"/>
      <c r="J4" s="2" t="s">
        <v>1</v>
      </c>
      <c r="K4" s="9" t="s">
        <v>4</v>
      </c>
      <c r="L4" s="4">
        <f>G5/(G5+G4)</f>
        <v>0.5</v>
      </c>
    </row>
    <row r="5" spans="1:14">
      <c r="A5" s="13"/>
      <c r="B5" s="13"/>
      <c r="C5" s="13"/>
      <c r="D5" s="13"/>
      <c r="F5" s="5" t="s">
        <v>3</v>
      </c>
      <c r="G5" s="6">
        <v>8</v>
      </c>
      <c r="H5" s="7" t="s">
        <v>0</v>
      </c>
      <c r="I5" s="8"/>
      <c r="J5" s="10"/>
      <c r="K5" s="8"/>
      <c r="L5" s="11"/>
    </row>
    <row r="6" spans="1:14">
      <c r="A6" s="13"/>
      <c r="B6" s="13"/>
      <c r="C6" s="13"/>
      <c r="D6" s="13"/>
      <c r="J6" s="5" t="s">
        <v>22</v>
      </c>
      <c r="K6" s="12" t="s">
        <v>5</v>
      </c>
      <c r="L6" s="7">
        <f>(2*G4*G5)/((G4+G5)*(G4+G5))</f>
        <v>0.5</v>
      </c>
    </row>
    <row r="7" spans="1:14">
      <c r="A7" s="13"/>
      <c r="B7" s="13"/>
      <c r="C7" s="13"/>
      <c r="D7" s="13"/>
    </row>
    <row r="8" spans="1:14">
      <c r="A8" s="13"/>
      <c r="B8" s="13"/>
      <c r="C8" s="13"/>
      <c r="D8" s="13"/>
      <c r="F8" t="s">
        <v>7</v>
      </c>
      <c r="G8" t="s">
        <v>9</v>
      </c>
      <c r="H8" t="s">
        <v>8</v>
      </c>
      <c r="K8" t="s">
        <v>18</v>
      </c>
      <c r="L8">
        <f>1/(G4+G5)</f>
        <v>6.25E-2</v>
      </c>
      <c r="N8" t="s">
        <v>20</v>
      </c>
    </row>
    <row r="9" spans="1:14">
      <c r="A9" s="13"/>
      <c r="B9" s="13"/>
      <c r="C9" s="13"/>
      <c r="D9" s="13"/>
      <c r="F9" t="s">
        <v>6</v>
      </c>
      <c r="G9" t="s">
        <v>10</v>
      </c>
      <c r="H9" t="s">
        <v>11</v>
      </c>
      <c r="K9" t="s">
        <v>19</v>
      </c>
      <c r="L9">
        <f>L8*(G5/(G4+G5))</f>
        <v>3.125E-2</v>
      </c>
    </row>
    <row r="10" spans="1:14">
      <c r="A10" s="13"/>
      <c r="B10" s="13"/>
      <c r="C10" s="13"/>
      <c r="D10" s="13"/>
    </row>
    <row r="11" spans="1:14">
      <c r="A11" s="13"/>
      <c r="B11" s="13"/>
      <c r="C11" s="13"/>
      <c r="D11" s="13"/>
      <c r="F11" t="s">
        <v>12</v>
      </c>
      <c r="H11" t="s">
        <v>13</v>
      </c>
      <c r="J11" t="s">
        <v>17</v>
      </c>
    </row>
    <row r="12" spans="1:14">
      <c r="A12" s="13"/>
      <c r="B12" s="13"/>
      <c r="C12" s="13"/>
      <c r="D12" s="13"/>
      <c r="F12" t="s">
        <v>14</v>
      </c>
      <c r="H12" t="s">
        <v>15</v>
      </c>
    </row>
    <row r="13" spans="1:14">
      <c r="A13" s="13"/>
      <c r="B13" s="13"/>
      <c r="C13" s="13"/>
      <c r="D13" s="13"/>
      <c r="F13" t="s">
        <v>5</v>
      </c>
      <c r="H13" t="s">
        <v>16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tabSelected="1" workbookViewId="0">
      <selection activeCell="S29" sqref="S29"/>
    </sheetView>
  </sheetViews>
  <sheetFormatPr baseColWidth="10" defaultRowHeight="15" x14ac:dyDescent="0"/>
  <cols>
    <col min="1" max="1" width="7.33203125" customWidth="1"/>
    <col min="2" max="2" width="5.33203125" customWidth="1"/>
    <col min="3" max="3" width="5.6640625" customWidth="1"/>
    <col min="4" max="4" width="7.33203125" customWidth="1"/>
    <col min="5" max="5" width="5.5" customWidth="1"/>
    <col min="6" max="6" width="5.83203125" style="14" customWidth="1"/>
    <col min="7" max="7" width="6.1640625" customWidth="1"/>
    <col min="8" max="8" width="7" customWidth="1"/>
    <col min="9" max="9" width="8.1640625" customWidth="1"/>
    <col min="12" max="12" width="6.33203125" customWidth="1"/>
    <col min="13" max="13" width="7.1640625" style="14" customWidth="1"/>
  </cols>
  <sheetData>
    <row r="1" spans="1:15">
      <c r="A1" s="13"/>
      <c r="B1" s="13"/>
      <c r="C1" s="13"/>
      <c r="D1" s="13"/>
      <c r="E1" s="13"/>
      <c r="F1" s="15"/>
      <c r="G1" s="13"/>
      <c r="H1" s="13"/>
      <c r="I1" s="13"/>
      <c r="J1" s="13"/>
      <c r="K1" s="13"/>
      <c r="L1" s="13"/>
      <c r="M1" s="15"/>
      <c r="N1" s="13"/>
      <c r="O1" s="13"/>
    </row>
    <row r="2" spans="1:15">
      <c r="A2" s="13"/>
      <c r="B2" s="13"/>
      <c r="C2" s="13"/>
      <c r="D2" s="13"/>
      <c r="E2" s="13"/>
      <c r="F2" s="15"/>
      <c r="G2" s="13"/>
      <c r="H2" s="13"/>
      <c r="I2" s="13"/>
      <c r="J2" s="13"/>
      <c r="K2" s="13"/>
      <c r="L2" s="13"/>
      <c r="M2" s="15"/>
      <c r="N2" s="13"/>
      <c r="O2" s="13"/>
    </row>
    <row r="3" spans="1:15">
      <c r="A3" s="13"/>
      <c r="B3" s="13"/>
      <c r="C3" s="13"/>
      <c r="D3" s="13"/>
      <c r="E3" s="13"/>
      <c r="F3" s="15"/>
      <c r="G3" s="13"/>
      <c r="H3" s="13"/>
      <c r="I3" s="13"/>
      <c r="J3" s="13"/>
      <c r="K3" s="13"/>
      <c r="L3" s="13"/>
      <c r="M3" s="15"/>
      <c r="N3" s="13"/>
      <c r="O3" s="13"/>
    </row>
    <row r="4" spans="1:15">
      <c r="A4" s="13"/>
      <c r="B4" s="13"/>
      <c r="C4" s="13"/>
      <c r="D4" s="13"/>
      <c r="E4" s="13"/>
      <c r="F4" s="15"/>
      <c r="G4" s="13"/>
      <c r="H4" s="13"/>
      <c r="I4" s="13"/>
      <c r="J4" s="13"/>
      <c r="K4" s="13"/>
      <c r="L4" s="13"/>
      <c r="M4" s="15"/>
      <c r="N4" s="13"/>
      <c r="O4" s="13"/>
    </row>
    <row r="5" spans="1:15">
      <c r="A5" s="13"/>
      <c r="B5" s="13"/>
      <c r="C5" s="13"/>
      <c r="D5" s="13"/>
      <c r="E5" s="13"/>
      <c r="F5" s="15"/>
      <c r="G5" s="13"/>
      <c r="H5" s="13"/>
      <c r="I5" s="13"/>
      <c r="J5" s="13"/>
      <c r="K5" s="13"/>
      <c r="L5" s="13"/>
      <c r="M5" s="15"/>
      <c r="N5" s="13"/>
      <c r="O5" s="13"/>
    </row>
    <row r="6" spans="1:15">
      <c r="A6" s="13"/>
      <c r="B6" s="13"/>
      <c r="C6" s="13"/>
      <c r="D6" s="13"/>
      <c r="E6" s="13"/>
      <c r="F6" s="15"/>
      <c r="G6" s="13"/>
      <c r="H6" s="13"/>
      <c r="I6" s="13"/>
      <c r="J6" s="13"/>
      <c r="K6" s="13"/>
      <c r="L6" s="13"/>
      <c r="M6" s="15"/>
      <c r="N6" s="13"/>
      <c r="O6" s="13"/>
    </row>
    <row r="7" spans="1:15">
      <c r="A7" s="13"/>
      <c r="B7" s="13"/>
      <c r="C7" s="13"/>
      <c r="D7" s="13"/>
      <c r="E7" s="13"/>
      <c r="F7" s="15"/>
      <c r="G7" s="13"/>
      <c r="H7" s="13"/>
      <c r="I7" s="13"/>
      <c r="J7" s="13"/>
      <c r="K7" s="13"/>
      <c r="L7" s="13"/>
      <c r="M7" s="15"/>
      <c r="N7" s="13"/>
      <c r="O7" s="13"/>
    </row>
    <row r="8" spans="1:15">
      <c r="A8" s="13"/>
      <c r="B8" s="13"/>
      <c r="C8" s="13"/>
      <c r="D8" s="13"/>
      <c r="E8" s="13"/>
      <c r="F8" s="15"/>
      <c r="G8" s="13"/>
      <c r="H8" s="13"/>
      <c r="I8" s="13"/>
      <c r="J8" s="13"/>
      <c r="K8" s="13"/>
      <c r="L8" s="13"/>
      <c r="M8" s="15"/>
      <c r="N8" s="13"/>
      <c r="O8" s="13"/>
    </row>
    <row r="9" spans="1:15">
      <c r="A9" s="13"/>
      <c r="B9" s="13"/>
      <c r="C9" s="13"/>
      <c r="D9" s="13"/>
      <c r="E9" s="13"/>
      <c r="F9" s="15"/>
      <c r="G9" s="13"/>
      <c r="H9" s="13"/>
      <c r="I9" s="13"/>
      <c r="J9" s="13"/>
      <c r="K9" s="13"/>
      <c r="L9" s="13"/>
      <c r="M9" s="15"/>
      <c r="N9" s="13"/>
      <c r="O9" s="13"/>
    </row>
    <row r="11" spans="1:15">
      <c r="A11" t="s">
        <v>2</v>
      </c>
      <c r="B11" s="1">
        <v>10</v>
      </c>
      <c r="C11" t="s">
        <v>0</v>
      </c>
      <c r="E11" t="s">
        <v>26</v>
      </c>
      <c r="G11" t="s">
        <v>24</v>
      </c>
      <c r="H11" s="14">
        <f>(B12-B13)/(B12+B13)</f>
        <v>-0.66666666666666663</v>
      </c>
      <c r="J11" t="s">
        <v>27</v>
      </c>
      <c r="M11" s="16">
        <v>200</v>
      </c>
      <c r="N11" t="s">
        <v>28</v>
      </c>
    </row>
    <row r="12" spans="1:15">
      <c r="A12" t="s">
        <v>3</v>
      </c>
      <c r="B12" s="1">
        <v>10</v>
      </c>
      <c r="C12" t="s">
        <v>0</v>
      </c>
      <c r="G12" t="s">
        <v>25</v>
      </c>
      <c r="H12" s="14">
        <f>(B11-B13)/(B11+B13)</f>
        <v>-0.66666666666666663</v>
      </c>
      <c r="J12" t="s">
        <v>29</v>
      </c>
      <c r="M12" s="14">
        <v>200</v>
      </c>
      <c r="N12">
        <v>10000000</v>
      </c>
      <c r="O12" t="s">
        <v>30</v>
      </c>
    </row>
    <row r="13" spans="1:15">
      <c r="A13" t="s">
        <v>23</v>
      </c>
      <c r="B13" s="1">
        <v>50</v>
      </c>
      <c r="C13" t="s">
        <v>0</v>
      </c>
    </row>
    <row r="14" spans="1:15">
      <c r="J14" t="s">
        <v>31</v>
      </c>
      <c r="K14">
        <f>M11/M12</f>
        <v>1</v>
      </c>
      <c r="L14" t="s">
        <v>32</v>
      </c>
    </row>
    <row r="15" spans="1:15">
      <c r="B15" s="1"/>
      <c r="C15" t="s">
        <v>21</v>
      </c>
    </row>
    <row r="17" spans="1:15">
      <c r="A17" t="s">
        <v>33</v>
      </c>
      <c r="B17" s="43" t="s">
        <v>36</v>
      </c>
      <c r="C17" s="9" t="s">
        <v>32</v>
      </c>
      <c r="D17" s="9" t="s">
        <v>35</v>
      </c>
      <c r="E17" s="52" t="s">
        <v>34</v>
      </c>
      <c r="F17" s="44">
        <v>0</v>
      </c>
      <c r="G17" s="9"/>
      <c r="H17" s="9"/>
      <c r="I17" s="9"/>
      <c r="J17" s="9"/>
      <c r="K17" s="9"/>
      <c r="L17" s="52" t="s">
        <v>37</v>
      </c>
      <c r="M17" s="26">
        <v>0</v>
      </c>
      <c r="N17" s="4"/>
    </row>
    <row r="18" spans="1:15">
      <c r="B18" s="45">
        <v>0</v>
      </c>
      <c r="C18" s="46" t="s">
        <v>32</v>
      </c>
      <c r="D18" s="46" t="s">
        <v>20</v>
      </c>
      <c r="E18" s="46"/>
      <c r="F18" s="47">
        <f>B13/(B11+B13)</f>
        <v>0.83333333333333337</v>
      </c>
      <c r="G18" s="46"/>
      <c r="H18" s="48" t="s">
        <v>40</v>
      </c>
      <c r="I18" s="46"/>
      <c r="J18" s="46"/>
      <c r="K18" s="46"/>
      <c r="L18" s="46"/>
      <c r="M18" s="49">
        <v>0</v>
      </c>
      <c r="N18" s="50"/>
      <c r="O18" t="s">
        <v>38</v>
      </c>
    </row>
    <row r="19" spans="1:15" ht="16" thickBot="1">
      <c r="B19" s="17"/>
      <c r="C19" s="17"/>
      <c r="D19" s="17"/>
      <c r="E19" s="17"/>
      <c r="F19" s="18"/>
      <c r="G19" s="17"/>
      <c r="H19" s="19"/>
      <c r="I19" s="17"/>
      <c r="J19" s="17"/>
      <c r="K19" s="17"/>
      <c r="L19" s="17"/>
      <c r="M19" s="18"/>
      <c r="N19" s="17"/>
    </row>
    <row r="20" spans="1:15">
      <c r="B20" s="2">
        <v>1</v>
      </c>
      <c r="C20" s="9" t="s">
        <v>32</v>
      </c>
      <c r="D20" s="9"/>
      <c r="E20" s="9"/>
      <c r="F20" s="26">
        <f>F18</f>
        <v>0.83333333333333337</v>
      </c>
      <c r="G20" s="9"/>
      <c r="H20" s="9"/>
      <c r="I20" s="9"/>
      <c r="J20" s="9"/>
      <c r="K20" s="9"/>
      <c r="L20" s="9"/>
      <c r="M20" s="20">
        <f>F20</f>
        <v>0.83333333333333337</v>
      </c>
      <c r="N20" s="4"/>
      <c r="O20" t="s">
        <v>38</v>
      </c>
    </row>
    <row r="21" spans="1:15">
      <c r="B21" s="27"/>
      <c r="C21" s="28"/>
      <c r="D21" s="28"/>
      <c r="E21" s="28"/>
      <c r="F21" s="29">
        <f t="shared" ref="F21:F22" si="0">F20</f>
        <v>0.83333333333333337</v>
      </c>
      <c r="G21" s="28"/>
      <c r="H21" s="28"/>
      <c r="I21" s="28"/>
      <c r="J21" s="28"/>
      <c r="K21" s="30" t="s">
        <v>41</v>
      </c>
      <c r="L21" s="28"/>
      <c r="M21" s="21">
        <f>H11*M20</f>
        <v>-0.55555555555555558</v>
      </c>
      <c r="N21" s="31"/>
      <c r="O21" t="s">
        <v>42</v>
      </c>
    </row>
    <row r="22" spans="1:15" ht="16" thickBot="1">
      <c r="B22" s="32"/>
      <c r="C22" s="33"/>
      <c r="D22" s="33"/>
      <c r="E22" s="33"/>
      <c r="F22" s="34">
        <f t="shared" si="0"/>
        <v>0.83333333333333337</v>
      </c>
      <c r="G22" s="33"/>
      <c r="H22" s="33"/>
      <c r="I22" s="33"/>
      <c r="J22" s="33"/>
      <c r="K22" s="12"/>
      <c r="L22" s="33"/>
      <c r="M22" s="22">
        <f>M20+M21</f>
        <v>0.27777777777777779</v>
      </c>
      <c r="N22" s="35"/>
      <c r="O22" t="s">
        <v>39</v>
      </c>
    </row>
    <row r="23" spans="1:15" ht="16" thickBot="1">
      <c r="B23" s="17"/>
      <c r="C23" s="17"/>
      <c r="D23" s="17"/>
      <c r="E23" s="17"/>
      <c r="F23" s="18"/>
      <c r="G23" s="17"/>
      <c r="H23" s="17"/>
      <c r="I23" s="17"/>
      <c r="J23" s="17"/>
      <c r="K23" s="19"/>
      <c r="L23" s="17"/>
      <c r="M23" s="18"/>
      <c r="N23" s="17"/>
    </row>
    <row r="24" spans="1:15">
      <c r="B24" s="2">
        <f>2*K14</f>
        <v>2</v>
      </c>
      <c r="C24" s="9" t="s">
        <v>32</v>
      </c>
      <c r="D24" s="9"/>
      <c r="E24" s="9"/>
      <c r="F24" s="20">
        <f>M22</f>
        <v>0.27777777777777779</v>
      </c>
      <c r="G24" s="9"/>
      <c r="H24" s="9"/>
      <c r="I24" s="9"/>
      <c r="J24" s="9"/>
      <c r="K24" s="9"/>
      <c r="L24" s="9"/>
      <c r="M24" s="36">
        <f>M22</f>
        <v>0.27777777777777779</v>
      </c>
      <c r="N24" s="4"/>
      <c r="O24" t="s">
        <v>39</v>
      </c>
    </row>
    <row r="25" spans="1:15">
      <c r="B25" s="37"/>
      <c r="C25" s="38"/>
      <c r="D25" s="38"/>
      <c r="E25" s="38"/>
      <c r="F25" s="21">
        <f>M21*H12</f>
        <v>0.37037037037037035</v>
      </c>
      <c r="G25" s="38"/>
      <c r="H25" s="39" t="s">
        <v>40</v>
      </c>
      <c r="I25" s="38"/>
      <c r="J25" s="38"/>
      <c r="K25" s="38"/>
      <c r="L25" s="38"/>
      <c r="M25" s="40">
        <f>M22</f>
        <v>0.27777777777777779</v>
      </c>
      <c r="N25" s="41"/>
      <c r="O25" t="s">
        <v>42</v>
      </c>
    </row>
    <row r="26" spans="1:15" ht="16" thickBot="1">
      <c r="B26" s="32"/>
      <c r="C26" s="33"/>
      <c r="D26" s="33"/>
      <c r="E26" s="33"/>
      <c r="F26" s="22">
        <f>F24+F25</f>
        <v>0.64814814814814814</v>
      </c>
      <c r="G26" s="33"/>
      <c r="H26" s="33"/>
      <c r="I26" s="33"/>
      <c r="J26" s="33"/>
      <c r="K26" s="33"/>
      <c r="L26" s="33"/>
      <c r="M26" s="34">
        <f>M22</f>
        <v>0.27777777777777779</v>
      </c>
      <c r="N26" s="35"/>
      <c r="O26" t="s">
        <v>39</v>
      </c>
    </row>
    <row r="27" spans="1:15" ht="16" thickBot="1"/>
    <row r="28" spans="1:15">
      <c r="B28" s="2">
        <f>3*K14</f>
        <v>3</v>
      </c>
      <c r="C28" s="9" t="s">
        <v>32</v>
      </c>
      <c r="D28" s="9"/>
      <c r="E28" s="9"/>
      <c r="F28" s="26">
        <f>F26</f>
        <v>0.64814814814814814</v>
      </c>
      <c r="G28" s="9"/>
      <c r="H28" s="9"/>
      <c r="I28" s="9"/>
      <c r="J28" s="9"/>
      <c r="K28" s="9"/>
      <c r="L28" s="9"/>
      <c r="M28" s="20">
        <f>F26</f>
        <v>0.64814814814814814</v>
      </c>
      <c r="N28" s="4"/>
      <c r="O28" t="s">
        <v>39</v>
      </c>
    </row>
    <row r="29" spans="1:15">
      <c r="B29" s="27"/>
      <c r="C29" s="28"/>
      <c r="D29" s="28"/>
      <c r="E29" s="28"/>
      <c r="F29" s="29">
        <f>F26</f>
        <v>0.64814814814814814</v>
      </c>
      <c r="G29" s="28"/>
      <c r="H29" s="28"/>
      <c r="I29" s="28"/>
      <c r="J29" s="28"/>
      <c r="K29" s="30" t="s">
        <v>41</v>
      </c>
      <c r="L29" s="28"/>
      <c r="M29" s="21">
        <f>F25*H11</f>
        <v>-0.24691358024691357</v>
      </c>
      <c r="N29" s="31"/>
      <c r="O29" t="s">
        <v>42</v>
      </c>
    </row>
    <row r="30" spans="1:15" ht="16" thickBot="1">
      <c r="B30" s="5"/>
      <c r="C30" s="12"/>
      <c r="D30" s="12"/>
      <c r="E30" s="12"/>
      <c r="F30" s="42">
        <f>F26</f>
        <v>0.64814814814814814</v>
      </c>
      <c r="G30" s="12"/>
      <c r="H30" s="12"/>
      <c r="I30" s="12"/>
      <c r="J30" s="12"/>
      <c r="K30" s="12"/>
      <c r="L30" s="12"/>
      <c r="M30" s="23">
        <f>M28+M29</f>
        <v>0.40123456790123457</v>
      </c>
      <c r="N30" s="7"/>
      <c r="O30" t="s">
        <v>39</v>
      </c>
    </row>
    <row r="31" spans="1:15" ht="16" thickBot="1"/>
    <row r="32" spans="1:15">
      <c r="B32" s="2">
        <f>4*K14</f>
        <v>4</v>
      </c>
      <c r="C32" s="9" t="s">
        <v>32</v>
      </c>
      <c r="D32" s="9"/>
      <c r="E32" s="9"/>
      <c r="F32" s="20">
        <f>M30</f>
        <v>0.40123456790123457</v>
      </c>
      <c r="G32" s="9"/>
      <c r="H32" s="9"/>
      <c r="I32" s="9"/>
      <c r="J32" s="9"/>
      <c r="K32" s="9"/>
      <c r="L32" s="9"/>
      <c r="M32" s="26">
        <f>M30</f>
        <v>0.40123456790123457</v>
      </c>
      <c r="N32" s="4"/>
      <c r="O32" t="s">
        <v>39</v>
      </c>
    </row>
    <row r="33" spans="2:15">
      <c r="B33" s="37"/>
      <c r="C33" s="38"/>
      <c r="D33" s="38"/>
      <c r="E33" s="38"/>
      <c r="F33" s="21">
        <f>M29*H12</f>
        <v>0.16460905349794236</v>
      </c>
      <c r="G33" s="38"/>
      <c r="H33" s="39" t="s">
        <v>40</v>
      </c>
      <c r="I33" s="38"/>
      <c r="J33" s="38"/>
      <c r="K33" s="38"/>
      <c r="L33" s="38"/>
      <c r="M33" s="40">
        <f>M30</f>
        <v>0.40123456790123457</v>
      </c>
      <c r="N33" s="11"/>
      <c r="O33" t="s">
        <v>42</v>
      </c>
    </row>
    <row r="34" spans="2:15" ht="16" thickBot="1">
      <c r="B34" s="5"/>
      <c r="C34" s="12"/>
      <c r="D34" s="12"/>
      <c r="E34" s="12"/>
      <c r="F34" s="23">
        <f>F32+F33</f>
        <v>0.56584362139917688</v>
      </c>
      <c r="G34" s="12"/>
      <c r="H34" s="12"/>
      <c r="I34" s="12"/>
      <c r="J34" s="12"/>
      <c r="K34" s="12"/>
      <c r="L34" s="12"/>
      <c r="M34" s="42">
        <f>M30</f>
        <v>0.40123456790123457</v>
      </c>
      <c r="N34" s="7"/>
      <c r="O34" t="s">
        <v>39</v>
      </c>
    </row>
    <row r="35" spans="2:15" ht="16" thickBot="1"/>
    <row r="36" spans="2:15">
      <c r="B36" s="2">
        <f>5*K14</f>
        <v>5</v>
      </c>
      <c r="C36" s="9" t="s">
        <v>32</v>
      </c>
      <c r="D36" s="9"/>
      <c r="E36" s="9"/>
      <c r="F36" s="26">
        <f>F34</f>
        <v>0.56584362139917688</v>
      </c>
      <c r="G36" s="9"/>
      <c r="H36" s="9"/>
      <c r="I36" s="9"/>
      <c r="J36" s="9"/>
      <c r="K36" s="9"/>
      <c r="L36" s="9"/>
      <c r="M36" s="20">
        <f>F34</f>
        <v>0.56584362139917688</v>
      </c>
      <c r="N36" s="4"/>
      <c r="O36" t="s">
        <v>39</v>
      </c>
    </row>
    <row r="37" spans="2:15">
      <c r="B37" s="27"/>
      <c r="C37" s="28"/>
      <c r="D37" s="28"/>
      <c r="E37" s="28"/>
      <c r="F37" s="29">
        <f>F34</f>
        <v>0.56584362139917688</v>
      </c>
      <c r="G37" s="28"/>
      <c r="H37" s="28"/>
      <c r="I37" s="28"/>
      <c r="J37" s="28"/>
      <c r="K37" s="30" t="s">
        <v>41</v>
      </c>
      <c r="L37" s="28"/>
      <c r="M37" s="21">
        <f>F33*H11</f>
        <v>-0.10973936899862824</v>
      </c>
      <c r="N37" s="31"/>
      <c r="O37" t="s">
        <v>42</v>
      </c>
    </row>
    <row r="38" spans="2:15" ht="16" thickBot="1">
      <c r="B38" s="5"/>
      <c r="C38" s="12"/>
      <c r="D38" s="12"/>
      <c r="E38" s="12"/>
      <c r="F38" s="42">
        <f>F34</f>
        <v>0.56584362139917688</v>
      </c>
      <c r="G38" s="12"/>
      <c r="H38" s="12"/>
      <c r="I38" s="12"/>
      <c r="J38" s="12"/>
      <c r="K38" s="12"/>
      <c r="L38" s="12"/>
      <c r="M38" s="23">
        <f>M36+M37</f>
        <v>0.45610425240054864</v>
      </c>
      <c r="N38" s="7"/>
      <c r="O38" t="s">
        <v>39</v>
      </c>
    </row>
    <row r="39" spans="2:15" ht="16" thickBot="1"/>
    <row r="40" spans="2:15">
      <c r="B40" s="2">
        <f>6*K14</f>
        <v>6</v>
      </c>
      <c r="C40" s="9" t="s">
        <v>32</v>
      </c>
      <c r="D40" s="9"/>
      <c r="E40" s="9"/>
      <c r="F40" s="20">
        <f>M38</f>
        <v>0.45610425240054864</v>
      </c>
      <c r="G40" s="9"/>
      <c r="H40" s="9"/>
      <c r="I40" s="9"/>
      <c r="J40" s="9"/>
      <c r="K40" s="9"/>
      <c r="L40" s="9"/>
      <c r="M40" s="26">
        <f>M38</f>
        <v>0.45610425240054864</v>
      </c>
      <c r="N40" s="4"/>
      <c r="O40" t="s">
        <v>39</v>
      </c>
    </row>
    <row r="41" spans="2:15">
      <c r="B41" s="37"/>
      <c r="C41" s="38"/>
      <c r="D41" s="38"/>
      <c r="E41" s="38"/>
      <c r="F41" s="21">
        <f>M37*H12</f>
        <v>7.3159579332418817E-2</v>
      </c>
      <c r="G41" s="38"/>
      <c r="H41" s="39" t="s">
        <v>40</v>
      </c>
      <c r="I41" s="38"/>
      <c r="J41" s="38"/>
      <c r="K41" s="38"/>
      <c r="L41" s="38"/>
      <c r="M41" s="40">
        <f>M38</f>
        <v>0.45610425240054864</v>
      </c>
      <c r="N41" s="41"/>
      <c r="O41" t="s">
        <v>42</v>
      </c>
    </row>
    <row r="42" spans="2:15" ht="16" thickBot="1">
      <c r="B42" s="5"/>
      <c r="C42" s="12"/>
      <c r="D42" s="12"/>
      <c r="E42" s="12"/>
      <c r="F42" s="23">
        <f>F40+F41</f>
        <v>0.52926383173296743</v>
      </c>
      <c r="G42" s="12"/>
      <c r="H42" s="12"/>
      <c r="I42" s="12"/>
      <c r="J42" s="12"/>
      <c r="K42" s="12"/>
      <c r="L42" s="12"/>
      <c r="M42" s="42">
        <f>M38</f>
        <v>0.45610425240054864</v>
      </c>
      <c r="N42" s="7"/>
      <c r="O42" t="s">
        <v>39</v>
      </c>
    </row>
    <row r="43" spans="2:15" ht="16" thickBot="1"/>
    <row r="44" spans="2:15">
      <c r="B44" s="2">
        <f>7*K14</f>
        <v>7</v>
      </c>
      <c r="C44" s="9" t="s">
        <v>32</v>
      </c>
      <c r="D44" s="9"/>
      <c r="E44" s="9"/>
      <c r="F44" s="26">
        <f>F42</f>
        <v>0.52926383173296743</v>
      </c>
      <c r="G44" s="9"/>
      <c r="H44" s="9"/>
      <c r="I44" s="9"/>
      <c r="J44" s="9"/>
      <c r="K44" s="9"/>
      <c r="L44" s="9"/>
      <c r="M44" s="20">
        <f>F42</f>
        <v>0.52926383173296743</v>
      </c>
      <c r="N44" s="4"/>
      <c r="O44" t="s">
        <v>39</v>
      </c>
    </row>
    <row r="45" spans="2:15">
      <c r="B45" s="27"/>
      <c r="C45" s="28"/>
      <c r="D45" s="28"/>
      <c r="E45" s="28"/>
      <c r="F45" s="29">
        <f>F42</f>
        <v>0.52926383173296743</v>
      </c>
      <c r="G45" s="28"/>
      <c r="H45" s="28"/>
      <c r="I45" s="28"/>
      <c r="J45" s="28"/>
      <c r="K45" s="30" t="s">
        <v>41</v>
      </c>
      <c r="L45" s="28"/>
      <c r="M45" s="25">
        <f>F41*H11</f>
        <v>-4.8773052888279211E-2</v>
      </c>
      <c r="N45" s="31"/>
      <c r="O45" t="s">
        <v>42</v>
      </c>
    </row>
    <row r="46" spans="2:15" ht="16" thickBot="1">
      <c r="B46" s="5"/>
      <c r="C46" s="12"/>
      <c r="D46" s="12"/>
      <c r="E46" s="12"/>
      <c r="F46" s="42">
        <f>F42</f>
        <v>0.52926383173296743</v>
      </c>
      <c r="G46" s="12"/>
      <c r="H46" s="12"/>
      <c r="I46" s="12"/>
      <c r="J46" s="12"/>
      <c r="K46" s="12"/>
      <c r="L46" s="12"/>
      <c r="M46" s="23">
        <f>M44+M45</f>
        <v>0.48049077884468822</v>
      </c>
      <c r="N46" s="7"/>
      <c r="O46" t="s">
        <v>39</v>
      </c>
    </row>
    <row r="47" spans="2:15" ht="16" thickBot="1"/>
    <row r="48" spans="2:15">
      <c r="B48" s="2">
        <f>8*K14</f>
        <v>8</v>
      </c>
      <c r="C48" s="9" t="s">
        <v>32</v>
      </c>
      <c r="D48" s="9"/>
      <c r="E48" s="9"/>
      <c r="F48" s="20">
        <f>M46</f>
        <v>0.48049077884468822</v>
      </c>
      <c r="G48" s="9"/>
      <c r="H48" s="9"/>
      <c r="I48" s="9"/>
      <c r="J48" s="9"/>
      <c r="K48" s="9"/>
      <c r="L48" s="9"/>
      <c r="M48" s="26">
        <f>M46</f>
        <v>0.48049077884468822</v>
      </c>
      <c r="N48" s="4"/>
      <c r="O48" t="s">
        <v>39</v>
      </c>
    </row>
    <row r="49" spans="2:15">
      <c r="B49" s="37"/>
      <c r="C49" s="38"/>
      <c r="D49" s="38"/>
      <c r="E49" s="38"/>
      <c r="F49" s="24">
        <f>M45*H12</f>
        <v>3.2515368592186136E-2</v>
      </c>
      <c r="G49" s="38"/>
      <c r="H49" s="39" t="s">
        <v>40</v>
      </c>
      <c r="I49" s="38"/>
      <c r="J49" s="38"/>
      <c r="K49" s="38"/>
      <c r="L49" s="38"/>
      <c r="M49" s="40">
        <f>M46</f>
        <v>0.48049077884468822</v>
      </c>
      <c r="N49" s="41"/>
      <c r="O49" t="s">
        <v>42</v>
      </c>
    </row>
    <row r="50" spans="2:15" ht="16" thickBot="1">
      <c r="B50" s="5"/>
      <c r="C50" s="12"/>
      <c r="D50" s="12"/>
      <c r="E50" s="12"/>
      <c r="F50" s="23">
        <f>F48+F49</f>
        <v>0.51300614743687434</v>
      </c>
      <c r="G50" s="12"/>
      <c r="H50" s="12"/>
      <c r="I50" s="12"/>
      <c r="J50" s="12"/>
      <c r="K50" s="12"/>
      <c r="L50" s="12"/>
      <c r="M50" s="42">
        <f>M46</f>
        <v>0.48049077884468822</v>
      </c>
      <c r="N50" s="7"/>
      <c r="O50" t="s">
        <v>39</v>
      </c>
    </row>
    <row r="54" spans="2:15">
      <c r="D54" t="s">
        <v>44</v>
      </c>
      <c r="E54" s="14">
        <f>F18</f>
        <v>0.83333333333333337</v>
      </c>
      <c r="F54" s="14">
        <f>F20</f>
        <v>0.83333333333333337</v>
      </c>
      <c r="G54" s="14">
        <f>F26</f>
        <v>0.64814814814814814</v>
      </c>
      <c r="H54" s="14">
        <f>F28</f>
        <v>0.64814814814814814</v>
      </c>
      <c r="I54" s="14">
        <f>F34</f>
        <v>0.56584362139917688</v>
      </c>
      <c r="J54" s="14">
        <f>F36</f>
        <v>0.56584362139917688</v>
      </c>
      <c r="K54" s="14">
        <f>F42</f>
        <v>0.52926383173296743</v>
      </c>
      <c r="L54" s="14">
        <f>F44</f>
        <v>0.52926383173296743</v>
      </c>
      <c r="M54" s="14">
        <f>F50</f>
        <v>0.51300614743687434</v>
      </c>
    </row>
    <row r="55" spans="2:15">
      <c r="D55" t="s">
        <v>45</v>
      </c>
      <c r="E55" s="14">
        <f>M18</f>
        <v>0</v>
      </c>
      <c r="F55" s="14">
        <f>M22</f>
        <v>0.27777777777777779</v>
      </c>
      <c r="G55" s="14">
        <f>M24</f>
        <v>0.27777777777777779</v>
      </c>
      <c r="H55" s="14">
        <f>M30</f>
        <v>0.40123456790123457</v>
      </c>
      <c r="I55" s="14">
        <f>M32</f>
        <v>0.40123456790123457</v>
      </c>
      <c r="J55" s="14">
        <f>M38</f>
        <v>0.45610425240054864</v>
      </c>
      <c r="K55" s="14">
        <f>M40</f>
        <v>0.45610425240054864</v>
      </c>
      <c r="L55" s="14">
        <f>M46</f>
        <v>0.48049077884468822</v>
      </c>
      <c r="M55" s="14">
        <f>M48</f>
        <v>0.48049077884468822</v>
      </c>
    </row>
    <row r="56" spans="2:15">
      <c r="D56" t="s">
        <v>43</v>
      </c>
      <c r="E56">
        <v>0</v>
      </c>
      <c r="F56">
        <f>B20</f>
        <v>1</v>
      </c>
      <c r="G56" s="51">
        <f>B24</f>
        <v>2</v>
      </c>
      <c r="H56">
        <f>B28</f>
        <v>3</v>
      </c>
      <c r="I56">
        <f>B32</f>
        <v>4</v>
      </c>
      <c r="J56">
        <f>B36</f>
        <v>5</v>
      </c>
      <c r="K56">
        <f>B40</f>
        <v>6</v>
      </c>
      <c r="L56">
        <f>B44</f>
        <v>7</v>
      </c>
      <c r="M56">
        <f>B48</f>
        <v>8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Leistungsanpassung</vt:lpstr>
      <vt:lpstr>Transientenrekorder</vt:lpstr>
    </vt:vector>
  </TitlesOfParts>
  <Company>DHBW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Rupp</dc:creator>
  <cp:lastModifiedBy>Stephan Rupp</cp:lastModifiedBy>
  <dcterms:created xsi:type="dcterms:W3CDTF">2013-03-10T09:18:26Z</dcterms:created>
  <dcterms:modified xsi:type="dcterms:W3CDTF">2013-03-10T11:40:32Z</dcterms:modified>
</cp:coreProperties>
</file>