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an/Library/Mobile Documents/com~apple~CloudDocs/DHBW/1M_Erneuerbare_Energien/"/>
    </mc:Choice>
  </mc:AlternateContent>
  <xr:revisionPtr revIDLastSave="0" documentId="13_ncr:1_{29BE2F70-CD55-C949-921D-A79FCE73DFD5}" xr6:coauthVersionLast="47" xr6:coauthVersionMax="47" xr10:uidLastSave="{00000000-0000-0000-0000-000000000000}"/>
  <bookViews>
    <workbookView xWindow="5600" yWindow="1880" windowWidth="56340" windowHeight="39720" tabRatio="500" activeTab="3" xr2:uid="{00000000-000D-0000-FFFF-FFFF00000000}"/>
  </bookViews>
  <sheets>
    <sheet name="Investitionsrechnung" sheetId="1" r:id="rId1"/>
    <sheet name="Tabelle1" sheetId="3" r:id="rId2"/>
    <sheet name=" Leistung und Energie" sheetId="2" r:id="rId3"/>
    <sheet name="PV für Elektrolyseu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D104" i="4"/>
  <c r="D105" i="4" s="1"/>
  <c r="H7" i="4"/>
  <c r="C104" i="4"/>
  <c r="C105" i="4" s="1"/>
  <c r="F4" i="4"/>
  <c r="F48" i="4" s="1"/>
  <c r="N3" i="1"/>
  <c r="B5" i="1"/>
  <c r="E9" i="1" s="1"/>
  <c r="N6" i="1"/>
  <c r="M6" i="1"/>
  <c r="M5" i="1"/>
  <c r="M4" i="1"/>
  <c r="M3" i="1"/>
  <c r="B3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F4" i="2"/>
  <c r="F9" i="2" s="1"/>
  <c r="F7" i="2"/>
  <c r="D104" i="2"/>
  <c r="D105" i="2"/>
  <c r="H4" i="2"/>
  <c r="H7" i="2"/>
  <c r="H8" i="2"/>
  <c r="F10" i="2"/>
  <c r="F11" i="2"/>
  <c r="H11" i="2"/>
  <c r="H12" i="2"/>
  <c r="F14" i="2"/>
  <c r="F15" i="2"/>
  <c r="H15" i="2"/>
  <c r="H16" i="2"/>
  <c r="F18" i="2"/>
  <c r="F19" i="2"/>
  <c r="I19" i="2" s="1"/>
  <c r="H19" i="2"/>
  <c r="H20" i="2"/>
  <c r="F22" i="2"/>
  <c r="F23" i="2"/>
  <c r="H23" i="2"/>
  <c r="H24" i="2"/>
  <c r="F26" i="2"/>
  <c r="F27" i="2"/>
  <c r="H27" i="2"/>
  <c r="H28" i="2"/>
  <c r="F30" i="2"/>
  <c r="F31" i="2"/>
  <c r="H31" i="2"/>
  <c r="H32" i="2"/>
  <c r="F34" i="2"/>
  <c r="F35" i="2"/>
  <c r="I35" i="2" s="1"/>
  <c r="H35" i="2"/>
  <c r="H36" i="2"/>
  <c r="F38" i="2"/>
  <c r="F39" i="2"/>
  <c r="H39" i="2"/>
  <c r="H40" i="2"/>
  <c r="F42" i="2"/>
  <c r="F43" i="2"/>
  <c r="H43" i="2"/>
  <c r="H44" i="2"/>
  <c r="F46" i="2"/>
  <c r="F47" i="2"/>
  <c r="H47" i="2"/>
  <c r="H48" i="2"/>
  <c r="F50" i="2"/>
  <c r="F51" i="2"/>
  <c r="I51" i="2" s="1"/>
  <c r="H51" i="2"/>
  <c r="H52" i="2"/>
  <c r="F54" i="2"/>
  <c r="F55" i="2"/>
  <c r="H55" i="2"/>
  <c r="H56" i="2"/>
  <c r="F58" i="2"/>
  <c r="F59" i="2"/>
  <c r="H59" i="2"/>
  <c r="H60" i="2"/>
  <c r="F62" i="2"/>
  <c r="F63" i="2"/>
  <c r="H63" i="2"/>
  <c r="H64" i="2"/>
  <c r="F66" i="2"/>
  <c r="F67" i="2"/>
  <c r="H67" i="2"/>
  <c r="H68" i="2"/>
  <c r="F70" i="2"/>
  <c r="F71" i="2"/>
  <c r="H71" i="2"/>
  <c r="H72" i="2"/>
  <c r="F74" i="2"/>
  <c r="F75" i="2"/>
  <c r="I75" i="2" s="1"/>
  <c r="H75" i="2"/>
  <c r="H76" i="2"/>
  <c r="F78" i="2"/>
  <c r="F79" i="2"/>
  <c r="H79" i="2"/>
  <c r="H80" i="2"/>
  <c r="F82" i="2"/>
  <c r="F83" i="2"/>
  <c r="H83" i="2"/>
  <c r="H84" i="2"/>
  <c r="F86" i="2"/>
  <c r="F87" i="2"/>
  <c r="H87" i="2"/>
  <c r="H88" i="2"/>
  <c r="F90" i="2"/>
  <c r="F91" i="2"/>
  <c r="H91" i="2"/>
  <c r="H92" i="2"/>
  <c r="F94" i="2"/>
  <c r="F95" i="2"/>
  <c r="H95" i="2"/>
  <c r="H96" i="2"/>
  <c r="F98" i="2"/>
  <c r="F99" i="2"/>
  <c r="H99" i="2"/>
  <c r="H100" i="2"/>
  <c r="F102" i="2"/>
  <c r="C104" i="2"/>
  <c r="C105" i="2" s="1"/>
  <c r="B6" i="1"/>
  <c r="H3" i="1"/>
  <c r="F92" i="4" l="1"/>
  <c r="F35" i="4"/>
  <c r="F58" i="4"/>
  <c r="I58" i="4" s="1"/>
  <c r="F82" i="4"/>
  <c r="I82" i="4" s="1"/>
  <c r="F98" i="4"/>
  <c r="F23" i="4"/>
  <c r="F52" i="4"/>
  <c r="I52" i="4" s="1"/>
  <c r="F68" i="4"/>
  <c r="I68" i="4" s="1"/>
  <c r="F84" i="4"/>
  <c r="F27" i="4"/>
  <c r="F43" i="4"/>
  <c r="I43" i="4" s="1"/>
  <c r="F54" i="4"/>
  <c r="I54" i="4" s="1"/>
  <c r="F62" i="4"/>
  <c r="F70" i="4"/>
  <c r="F78" i="4"/>
  <c r="F86" i="4"/>
  <c r="I86" i="4" s="1"/>
  <c r="F94" i="4"/>
  <c r="F102" i="4"/>
  <c r="F50" i="4"/>
  <c r="F66" i="4"/>
  <c r="I66" i="4" s="1"/>
  <c r="F74" i="4"/>
  <c r="F90" i="4"/>
  <c r="F39" i="4"/>
  <c r="I39" i="4" s="1"/>
  <c r="F60" i="4"/>
  <c r="I60" i="4" s="1"/>
  <c r="F76" i="4"/>
  <c r="F100" i="4"/>
  <c r="I100" i="4" s="1"/>
  <c r="F31" i="4"/>
  <c r="F47" i="4"/>
  <c r="I47" i="4" s="1"/>
  <c r="F56" i="4"/>
  <c r="F64" i="4"/>
  <c r="F72" i="4"/>
  <c r="I72" i="4" s="1"/>
  <c r="F80" i="4"/>
  <c r="I80" i="4" s="1"/>
  <c r="F88" i="4"/>
  <c r="F96" i="4"/>
  <c r="I96" i="4" s="1"/>
  <c r="I48" i="4"/>
  <c r="I31" i="4"/>
  <c r="F22" i="4"/>
  <c r="I23" i="4"/>
  <c r="F26" i="4"/>
  <c r="I27" i="4"/>
  <c r="F30" i="4"/>
  <c r="F34" i="4"/>
  <c r="I35" i="4"/>
  <c r="F38" i="4"/>
  <c r="F42" i="4"/>
  <c r="F46" i="4"/>
  <c r="I50" i="4"/>
  <c r="I62" i="4"/>
  <c r="I70" i="4"/>
  <c r="I74" i="4"/>
  <c r="I76" i="4"/>
  <c r="I78" i="4"/>
  <c r="I84" i="4"/>
  <c r="I88" i="4"/>
  <c r="I90" i="4"/>
  <c r="I92" i="4"/>
  <c r="I94" i="4"/>
  <c r="I98" i="4"/>
  <c r="I102" i="4"/>
  <c r="I56" i="4"/>
  <c r="F21" i="4"/>
  <c r="F25" i="4"/>
  <c r="F29" i="4"/>
  <c r="F33" i="4"/>
  <c r="F37" i="4"/>
  <c r="F41" i="4"/>
  <c r="F45" i="4"/>
  <c r="F49" i="4"/>
  <c r="F51" i="4"/>
  <c r="F53" i="4"/>
  <c r="F55" i="4"/>
  <c r="F57" i="4"/>
  <c r="F59" i="4"/>
  <c r="F61" i="4"/>
  <c r="F63" i="4"/>
  <c r="F65" i="4"/>
  <c r="F67" i="4"/>
  <c r="F69" i="4"/>
  <c r="F71" i="4"/>
  <c r="F73" i="4"/>
  <c r="F75" i="4"/>
  <c r="F77" i="4"/>
  <c r="F79" i="4"/>
  <c r="F81" i="4"/>
  <c r="F83" i="4"/>
  <c r="F85" i="4"/>
  <c r="F87" i="4"/>
  <c r="F89" i="4"/>
  <c r="F91" i="4"/>
  <c r="F93" i="4"/>
  <c r="F95" i="4"/>
  <c r="F97" i="4"/>
  <c r="F99" i="4"/>
  <c r="F101" i="4"/>
  <c r="I101" i="4" s="1"/>
  <c r="I64" i="4"/>
  <c r="F7" i="4"/>
  <c r="F8" i="4"/>
  <c r="F9" i="4"/>
  <c r="F10" i="4"/>
  <c r="F11" i="4"/>
  <c r="F12" i="4"/>
  <c r="F13" i="4"/>
  <c r="F14" i="4"/>
  <c r="F15" i="4"/>
  <c r="F16" i="4"/>
  <c r="F17" i="4"/>
  <c r="I17" i="4" s="1"/>
  <c r="F18" i="4"/>
  <c r="I18" i="4" s="1"/>
  <c r="F19" i="4"/>
  <c r="F20" i="4"/>
  <c r="F24" i="4"/>
  <c r="I24" i="4" s="1"/>
  <c r="F28" i="4"/>
  <c r="I28" i="4" s="1"/>
  <c r="F32" i="4"/>
  <c r="F36" i="4"/>
  <c r="F40" i="4"/>
  <c r="F44" i="4"/>
  <c r="D9" i="1"/>
  <c r="B10" i="1"/>
  <c r="B16" i="1"/>
  <c r="B21" i="1"/>
  <c r="B26" i="1"/>
  <c r="B22" i="1"/>
  <c r="B17" i="1"/>
  <c r="B12" i="1"/>
  <c r="B28" i="1"/>
  <c r="I83" i="2"/>
  <c r="I74" i="2"/>
  <c r="B11" i="1"/>
  <c r="B15" i="1"/>
  <c r="B19" i="1"/>
  <c r="B23" i="1"/>
  <c r="B27" i="1"/>
  <c r="B25" i="1"/>
  <c r="B20" i="1"/>
  <c r="B14" i="1"/>
  <c r="B9" i="1"/>
  <c r="F9" i="1" s="1"/>
  <c r="I91" i="2"/>
  <c r="I59" i="2"/>
  <c r="I43" i="2"/>
  <c r="I27" i="2"/>
  <c r="I11" i="2"/>
  <c r="B29" i="1"/>
  <c r="B24" i="1"/>
  <c r="B18" i="1"/>
  <c r="B13" i="1"/>
  <c r="I99" i="2"/>
  <c r="I90" i="2"/>
  <c r="I67" i="2"/>
  <c r="I42" i="2"/>
  <c r="I10" i="2"/>
  <c r="I7" i="2"/>
  <c r="I95" i="2"/>
  <c r="I87" i="2"/>
  <c r="I79" i="2"/>
  <c r="I71" i="2"/>
  <c r="I63" i="2"/>
  <c r="I55" i="2"/>
  <c r="I47" i="2"/>
  <c r="I39" i="2"/>
  <c r="I31" i="2"/>
  <c r="I23" i="2"/>
  <c r="I15" i="2"/>
  <c r="H10" i="2"/>
  <c r="H14" i="2"/>
  <c r="I14" i="2" s="1"/>
  <c r="H18" i="2"/>
  <c r="I18" i="2" s="1"/>
  <c r="H22" i="2"/>
  <c r="I22" i="2" s="1"/>
  <c r="H26" i="2"/>
  <c r="I26" i="2" s="1"/>
  <c r="H30" i="2"/>
  <c r="I30" i="2" s="1"/>
  <c r="H34" i="2"/>
  <c r="I34" i="2" s="1"/>
  <c r="H38" i="2"/>
  <c r="I38" i="2" s="1"/>
  <c r="H42" i="2"/>
  <c r="H46" i="2"/>
  <c r="I46" i="2" s="1"/>
  <c r="H50" i="2"/>
  <c r="I50" i="2" s="1"/>
  <c r="H54" i="2"/>
  <c r="I54" i="2" s="1"/>
  <c r="H58" i="2"/>
  <c r="I58" i="2" s="1"/>
  <c r="H62" i="2"/>
  <c r="I62" i="2" s="1"/>
  <c r="H66" i="2"/>
  <c r="I66" i="2" s="1"/>
  <c r="H70" i="2"/>
  <c r="I70" i="2" s="1"/>
  <c r="H74" i="2"/>
  <c r="H78" i="2"/>
  <c r="I78" i="2" s="1"/>
  <c r="H82" i="2"/>
  <c r="I82" i="2" s="1"/>
  <c r="H86" i="2"/>
  <c r="I86" i="2" s="1"/>
  <c r="H90" i="2"/>
  <c r="H94" i="2"/>
  <c r="I94" i="2" s="1"/>
  <c r="H98" i="2"/>
  <c r="I98" i="2" s="1"/>
  <c r="H102" i="2"/>
  <c r="I102" i="2" s="1"/>
  <c r="H9" i="2"/>
  <c r="I9" i="2" s="1"/>
  <c r="H13" i="2"/>
  <c r="H17" i="2"/>
  <c r="H104" i="2" s="1"/>
  <c r="H105" i="2" s="1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F100" i="2"/>
  <c r="I100" i="2" s="1"/>
  <c r="F96" i="2"/>
  <c r="I96" i="2" s="1"/>
  <c r="F92" i="2"/>
  <c r="I92" i="2" s="1"/>
  <c r="F88" i="2"/>
  <c r="I88" i="2" s="1"/>
  <c r="F84" i="2"/>
  <c r="I84" i="2" s="1"/>
  <c r="F80" i="2"/>
  <c r="I80" i="2" s="1"/>
  <c r="F76" i="2"/>
  <c r="I76" i="2" s="1"/>
  <c r="F72" i="2"/>
  <c r="I72" i="2" s="1"/>
  <c r="F68" i="2"/>
  <c r="I68" i="2" s="1"/>
  <c r="F64" i="2"/>
  <c r="I64" i="2" s="1"/>
  <c r="F60" i="2"/>
  <c r="I60" i="2" s="1"/>
  <c r="F56" i="2"/>
  <c r="I56" i="2" s="1"/>
  <c r="F52" i="2"/>
  <c r="I52" i="2" s="1"/>
  <c r="F48" i="2"/>
  <c r="I48" i="2" s="1"/>
  <c r="F44" i="2"/>
  <c r="I44" i="2" s="1"/>
  <c r="F40" i="2"/>
  <c r="I40" i="2" s="1"/>
  <c r="F36" i="2"/>
  <c r="I36" i="2" s="1"/>
  <c r="F32" i="2"/>
  <c r="I32" i="2" s="1"/>
  <c r="F28" i="2"/>
  <c r="I28" i="2" s="1"/>
  <c r="F24" i="2"/>
  <c r="I24" i="2" s="1"/>
  <c r="F20" i="2"/>
  <c r="I20" i="2" s="1"/>
  <c r="F16" i="2"/>
  <c r="I16" i="2" s="1"/>
  <c r="F12" i="2"/>
  <c r="I12" i="2" s="1"/>
  <c r="F8" i="2"/>
  <c r="F101" i="2"/>
  <c r="F97" i="2"/>
  <c r="F93" i="2"/>
  <c r="I93" i="2" s="1"/>
  <c r="F89" i="2"/>
  <c r="I89" i="2" s="1"/>
  <c r="F85" i="2"/>
  <c r="F81" i="2"/>
  <c r="I81" i="2" s="1"/>
  <c r="F77" i="2"/>
  <c r="I77" i="2" s="1"/>
  <c r="F73" i="2"/>
  <c r="I73" i="2" s="1"/>
  <c r="F69" i="2"/>
  <c r="F65" i="2"/>
  <c r="I65" i="2" s="1"/>
  <c r="F61" i="2"/>
  <c r="I61" i="2" s="1"/>
  <c r="F57" i="2"/>
  <c r="I57" i="2" s="1"/>
  <c r="F53" i="2"/>
  <c r="F49" i="2"/>
  <c r="I49" i="2" s="1"/>
  <c r="F45" i="2"/>
  <c r="I45" i="2" s="1"/>
  <c r="F41" i="2"/>
  <c r="I41" i="2" s="1"/>
  <c r="F37" i="2"/>
  <c r="F33" i="2"/>
  <c r="I33" i="2" s="1"/>
  <c r="F29" i="2"/>
  <c r="I29" i="2" s="1"/>
  <c r="F25" i="2"/>
  <c r="I25" i="2" s="1"/>
  <c r="F21" i="2"/>
  <c r="F17" i="2"/>
  <c r="I17" i="2" s="1"/>
  <c r="F13" i="2"/>
  <c r="I13" i="2" s="1"/>
  <c r="I8" i="4" l="1"/>
  <c r="I40" i="4"/>
  <c r="I14" i="4"/>
  <c r="I13" i="4"/>
  <c r="I9" i="4"/>
  <c r="I44" i="4"/>
  <c r="I20" i="4"/>
  <c r="I16" i="4"/>
  <c r="H104" i="4"/>
  <c r="H105" i="4" s="1"/>
  <c r="I89" i="4"/>
  <c r="I73" i="4"/>
  <c r="I65" i="4"/>
  <c r="I57" i="4"/>
  <c r="I49" i="4"/>
  <c r="I42" i="4"/>
  <c r="I34" i="4"/>
  <c r="I26" i="4"/>
  <c r="I97" i="4"/>
  <c r="I36" i="4"/>
  <c r="I81" i="4"/>
  <c r="I19" i="4"/>
  <c r="I15" i="4"/>
  <c r="I12" i="4"/>
  <c r="I11" i="4"/>
  <c r="I41" i="4"/>
  <c r="I33" i="4"/>
  <c r="I25" i="4"/>
  <c r="I32" i="4"/>
  <c r="I10" i="4"/>
  <c r="I95" i="4"/>
  <c r="I79" i="4"/>
  <c r="I71" i="4"/>
  <c r="I63" i="4"/>
  <c r="I55" i="4"/>
  <c r="F104" i="4"/>
  <c r="F105" i="4" s="1"/>
  <c r="I7" i="4"/>
  <c r="I93" i="4"/>
  <c r="I85" i="4"/>
  <c r="I77" i="4"/>
  <c r="I69" i="4"/>
  <c r="I61" i="4"/>
  <c r="I53" i="4"/>
  <c r="I45" i="4"/>
  <c r="I37" i="4"/>
  <c r="I29" i="4"/>
  <c r="I21" i="4"/>
  <c r="I87" i="4"/>
  <c r="I99" i="4"/>
  <c r="I91" i="4"/>
  <c r="I83" i="4"/>
  <c r="I75" i="4"/>
  <c r="I67" i="4"/>
  <c r="I59" i="4"/>
  <c r="I51" i="4"/>
  <c r="I46" i="4"/>
  <c r="I38" i="4"/>
  <c r="I30" i="4"/>
  <c r="I22" i="4"/>
  <c r="I8" i="2"/>
  <c r="F104" i="2"/>
  <c r="F105" i="2" s="1"/>
  <c r="I97" i="2"/>
  <c r="I21" i="2"/>
  <c r="I104" i="2" s="1"/>
  <c r="I105" i="2" s="1"/>
  <c r="I37" i="2"/>
  <c r="I53" i="2"/>
  <c r="I69" i="2"/>
  <c r="I85" i="2"/>
  <c r="I101" i="2"/>
  <c r="J7" i="2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D10" i="1"/>
  <c r="I104" i="4" l="1"/>
  <c r="I105" i="4" s="1"/>
  <c r="J7" i="4"/>
  <c r="E10" i="1"/>
  <c r="F10" i="1" s="1"/>
  <c r="D11" i="1"/>
  <c r="J8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9" i="4" l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8" i="4"/>
  <c r="E11" i="1"/>
  <c r="F11" i="1" s="1"/>
  <c r="D12" i="1" l="1"/>
  <c r="E12" i="1" l="1"/>
  <c r="F12" i="1" s="1"/>
  <c r="D13" i="1" l="1"/>
  <c r="E13" i="1"/>
  <c r="F13" i="1" s="1"/>
  <c r="D14" i="1" l="1"/>
  <c r="E14" i="1" l="1"/>
  <c r="F14" i="1" s="1"/>
  <c r="D15" i="1"/>
  <c r="E15" i="1" l="1"/>
  <c r="F15" i="1" s="1"/>
  <c r="D16" i="1" l="1"/>
  <c r="E16" i="1" l="1"/>
  <c r="F16" i="1" s="1"/>
  <c r="D17" i="1"/>
  <c r="E17" i="1" l="1"/>
  <c r="F17" i="1" s="1"/>
  <c r="D18" i="1" l="1"/>
  <c r="E18" i="1" l="1"/>
  <c r="F18" i="1" s="1"/>
  <c r="D19" i="1"/>
  <c r="E19" i="1" l="1"/>
  <c r="F19" i="1" s="1"/>
  <c r="D20" i="1" l="1"/>
  <c r="E20" i="1" l="1"/>
  <c r="F20" i="1" s="1"/>
  <c r="D21" i="1" l="1"/>
  <c r="E21" i="1" l="1"/>
  <c r="F21" i="1" s="1"/>
  <c r="D22" i="1" l="1"/>
  <c r="E22" i="1" l="1"/>
  <c r="F22" i="1" s="1"/>
  <c r="D23" i="1"/>
  <c r="E23" i="1" l="1"/>
  <c r="F23" i="1" s="1"/>
  <c r="D24" i="1" l="1"/>
  <c r="E24" i="1" s="1"/>
  <c r="F24" i="1" s="1"/>
  <c r="D25" i="1" l="1"/>
  <c r="E25" i="1" l="1"/>
  <c r="F25" i="1" s="1"/>
  <c r="D26" i="1" l="1"/>
  <c r="E26" i="1" l="1"/>
  <c r="F26" i="1" s="1"/>
  <c r="D27" i="1" l="1"/>
  <c r="E27" i="1"/>
  <c r="F27" i="1" s="1"/>
  <c r="D28" i="1" l="1"/>
  <c r="E28" i="1" l="1"/>
  <c r="F28" i="1" s="1"/>
  <c r="D29" i="1" l="1"/>
  <c r="E29" i="1" s="1"/>
  <c r="F29" i="1" s="1"/>
</calcChain>
</file>

<file path=xl/sharedStrings.xml><?xml version="1.0" encoding="utf-8"?>
<sst xmlns="http://schemas.openxmlformats.org/spreadsheetml/2006/main" count="90" uniqueCount="60">
  <si>
    <t>Investitionssumme:</t>
  </si>
  <si>
    <t>€</t>
  </si>
  <si>
    <t>Eigenkapital:</t>
  </si>
  <si>
    <t>Jährliche Kosten einer Investition nach der Annuitätenmethode</t>
  </si>
  <si>
    <t>Zinsen:</t>
  </si>
  <si>
    <t>Dauer:</t>
  </si>
  <si>
    <t>%</t>
  </si>
  <si>
    <t>Jahre</t>
  </si>
  <si>
    <t>Eingabefelder</t>
  </si>
  <si>
    <t>Annuitätsfaktor:</t>
  </si>
  <si>
    <t>Kapitalbedarf_</t>
  </si>
  <si>
    <t>Zinsfuß p</t>
  </si>
  <si>
    <t>Zinsfaktor q</t>
  </si>
  <si>
    <t>a = (q -1) / (1-q^-T)</t>
  </si>
  <si>
    <t>Annuität</t>
  </si>
  <si>
    <t>Jahr</t>
  </si>
  <si>
    <t>Kapitalschuld</t>
  </si>
  <si>
    <t>Zinsen</t>
  </si>
  <si>
    <t>Summe</t>
  </si>
  <si>
    <t>Tilgung</t>
  </si>
  <si>
    <t>Betrachtungsdauer T = Lebensdauer der Anlage</t>
  </si>
  <si>
    <t>Profile:</t>
  </si>
  <si>
    <t>Erzeuger</t>
  </si>
  <si>
    <t>Verbraucher</t>
  </si>
  <si>
    <t>Erzeuger gesamt:</t>
  </si>
  <si>
    <t>Verbraucher gesamt:</t>
  </si>
  <si>
    <t>Differenz:</t>
  </si>
  <si>
    <t>Zeitraum</t>
  </si>
  <si>
    <t>PV</t>
  </si>
  <si>
    <t>Haushalte</t>
  </si>
  <si>
    <t>Haushalte:</t>
  </si>
  <si>
    <t>von</t>
  </si>
  <si>
    <t>bis</t>
  </si>
  <si>
    <t>Max=1 kW</t>
  </si>
  <si>
    <t>Fläche (m^2):</t>
  </si>
  <si>
    <t>Anzahl:</t>
  </si>
  <si>
    <t>Leistung</t>
  </si>
  <si>
    <t>Energie</t>
  </si>
  <si>
    <t>Pmax. (kW):</t>
  </si>
  <si>
    <t>Pmax (kW):</t>
  </si>
  <si>
    <t>[kW]</t>
  </si>
  <si>
    <t>[kWh]:</t>
  </si>
  <si>
    <t>kW/m^2:</t>
  </si>
  <si>
    <t>kWh/Jahr:</t>
  </si>
  <si>
    <t>Startwert</t>
  </si>
  <si>
    <t>Δ</t>
  </si>
  <si>
    <t>Gesamt (kWh):</t>
  </si>
  <si>
    <t>pro Tag</t>
  </si>
  <si>
    <t>pro Jahr</t>
  </si>
  <si>
    <t>K=</t>
  </si>
  <si>
    <t>p=</t>
  </si>
  <si>
    <t>q=</t>
  </si>
  <si>
    <t>n=</t>
  </si>
  <si>
    <t>Kn=</t>
  </si>
  <si>
    <t>q^T=</t>
  </si>
  <si>
    <t>q^T-1=</t>
  </si>
  <si>
    <t>q^T/(q^T-1)=</t>
  </si>
  <si>
    <t>q-1=p=</t>
  </si>
  <si>
    <t>Elektolyseur</t>
  </si>
  <si>
    <t>Elektrolyseur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</si>
</sst>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hh&quot;:&quot;mm"/>
    <numFmt numFmtId="166" formatCode="#,##0.00&quot; &quot;[$€-407];[Red]&quot;-&quot;#,##0.00&quot; &quot;[$€-407]"/>
    <numFmt numFmtId="167" formatCode="0.0%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Liberation Sans"/>
    </font>
    <font>
      <b/>
      <i/>
      <sz val="16"/>
      <color theme="1"/>
      <name val="Liberation Sans"/>
    </font>
    <font>
      <b/>
      <i/>
      <u/>
      <sz val="10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rgb="FF99FF66"/>
      </patternFill>
    </fill>
    <fill>
      <patternFill patternType="solid">
        <fgColor rgb="FFCCFF00"/>
        <bgColor rgb="FFCCFF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</cellStyleXfs>
  <cellXfs count="50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4" fillId="2" borderId="2" xfId="0" applyNumberFormat="1" applyFont="1" applyFill="1" applyBorder="1"/>
    <xf numFmtId="1" fontId="4" fillId="2" borderId="5" xfId="0" applyNumberFormat="1" applyFont="1" applyFill="1" applyBorder="1"/>
    <xf numFmtId="2" fontId="0" fillId="2" borderId="2" xfId="0" applyNumberFormat="1" applyFill="1" applyBorder="1"/>
    <xf numFmtId="0" fontId="0" fillId="2" borderId="5" xfId="0" applyFill="1" applyBorder="1"/>
    <xf numFmtId="0" fontId="0" fillId="2" borderId="0" xfId="0" applyFill="1"/>
    <xf numFmtId="1" fontId="0" fillId="3" borderId="0" xfId="0" applyNumberFormat="1" applyFill="1"/>
    <xf numFmtId="11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5" fillId="0" borderId="7" xfId="5" applyBorder="1" applyAlignment="1">
      <alignment horizontal="left"/>
    </xf>
    <xf numFmtId="0" fontId="5" fillId="0" borderId="8" xfId="5" applyBorder="1" applyAlignment="1">
      <alignment horizontal="left"/>
    </xf>
    <xf numFmtId="0" fontId="5" fillId="0" borderId="8" xfId="5" applyBorder="1" applyAlignment="1">
      <alignment horizontal="center"/>
    </xf>
    <xf numFmtId="0" fontId="5" fillId="0" borderId="9" xfId="5" applyBorder="1" applyAlignment="1">
      <alignment horizontal="center"/>
    </xf>
    <xf numFmtId="0" fontId="5" fillId="0" borderId="7" xfId="5" applyBorder="1"/>
    <xf numFmtId="0" fontId="5" fillId="0" borderId="8" xfId="5" applyBorder="1"/>
    <xf numFmtId="0" fontId="5" fillId="0" borderId="0" xfId="5"/>
    <xf numFmtId="0" fontId="5" fillId="0" borderId="10" xfId="5" applyBorder="1" applyAlignment="1">
      <alignment horizontal="left"/>
    </xf>
    <xf numFmtId="0" fontId="5" fillId="0" borderId="0" xfId="5" applyAlignment="1">
      <alignment horizontal="left"/>
    </xf>
    <xf numFmtId="0" fontId="5" fillId="0" borderId="0" xfId="5" applyAlignment="1">
      <alignment horizontal="center"/>
    </xf>
    <xf numFmtId="0" fontId="5" fillId="0" borderId="11" xfId="5" applyBorder="1" applyAlignment="1">
      <alignment horizontal="center"/>
    </xf>
    <xf numFmtId="0" fontId="5" fillId="0" borderId="10" xfId="5" applyBorder="1"/>
    <xf numFmtId="0" fontId="5" fillId="4" borderId="12" xfId="5" applyFill="1" applyBorder="1" applyAlignment="1">
      <alignment horizontal="center"/>
    </xf>
    <xf numFmtId="4" fontId="5" fillId="0" borderId="11" xfId="5" applyNumberFormat="1" applyBorder="1" applyAlignment="1">
      <alignment horizontal="center"/>
    </xf>
    <xf numFmtId="0" fontId="5" fillId="5" borderId="0" xfId="5" applyFill="1" applyAlignment="1">
      <alignment horizontal="center"/>
    </xf>
    <xf numFmtId="0" fontId="5" fillId="5" borderId="11" xfId="5" applyFill="1" applyBorder="1" applyAlignment="1">
      <alignment horizontal="center"/>
    </xf>
    <xf numFmtId="0" fontId="5" fillId="0" borderId="13" xfId="5" applyBorder="1" applyAlignment="1">
      <alignment horizontal="center"/>
    </xf>
    <xf numFmtId="0" fontId="5" fillId="5" borderId="14" xfId="5" applyFill="1" applyBorder="1" applyAlignment="1">
      <alignment horizontal="center"/>
    </xf>
    <xf numFmtId="165" fontId="5" fillId="0" borderId="10" xfId="5" applyNumberFormat="1" applyBorder="1" applyAlignment="1">
      <alignment horizontal="left"/>
    </xf>
    <xf numFmtId="165" fontId="5" fillId="0" borderId="0" xfId="5" applyNumberFormat="1" applyAlignment="1">
      <alignment horizontal="left"/>
    </xf>
    <xf numFmtId="4" fontId="5" fillId="0" borderId="0" xfId="5" applyNumberFormat="1" applyAlignment="1">
      <alignment horizontal="center"/>
    </xf>
    <xf numFmtId="0" fontId="5" fillId="0" borderId="10" xfId="5" applyBorder="1" applyAlignment="1">
      <alignment horizontal="center"/>
    </xf>
    <xf numFmtId="165" fontId="5" fillId="0" borderId="15" xfId="5" applyNumberFormat="1" applyBorder="1" applyAlignment="1">
      <alignment horizontal="left"/>
    </xf>
    <xf numFmtId="165" fontId="5" fillId="0" borderId="16" xfId="5" applyNumberFormat="1" applyBorder="1" applyAlignment="1">
      <alignment horizontal="left"/>
    </xf>
    <xf numFmtId="4" fontId="5" fillId="0" borderId="16" xfId="5" applyNumberFormat="1" applyBorder="1" applyAlignment="1">
      <alignment horizontal="center"/>
    </xf>
    <xf numFmtId="4" fontId="5" fillId="0" borderId="17" xfId="5" applyNumberFormat="1" applyBorder="1" applyAlignment="1">
      <alignment horizontal="center"/>
    </xf>
    <xf numFmtId="0" fontId="5" fillId="0" borderId="15" xfId="5" applyBorder="1" applyAlignment="1">
      <alignment horizontal="center"/>
    </xf>
    <xf numFmtId="0" fontId="5" fillId="0" borderId="16" xfId="5" applyBorder="1" applyAlignment="1">
      <alignment horizontal="center"/>
    </xf>
    <xf numFmtId="1" fontId="0" fillId="0" borderId="0" xfId="0" applyNumberFormat="1"/>
    <xf numFmtId="167" fontId="0" fillId="0" borderId="0" xfId="0" applyNumberFormat="1"/>
    <xf numFmtId="0" fontId="5" fillId="0" borderId="12" xfId="5" applyBorder="1" applyAlignment="1">
      <alignment horizontal="center"/>
    </xf>
  </cellXfs>
  <cellStyles count="10">
    <cellStyle name="Followed Hyperlink" xfId="2" builtinId="9" hidden="1"/>
    <cellStyle name="Followed Hyperlink" xfId="4" builtinId="9" hidden="1"/>
    <cellStyle name="Heading" xfId="6" xr:uid="{00000000-0005-0000-0000-000002000000}"/>
    <cellStyle name="Heading1" xfId="7" xr:uid="{00000000-0005-0000-0000-000003000000}"/>
    <cellStyle name="Hyperlink" xfId="1" builtinId="8" hidden="1"/>
    <cellStyle name="Hyperlink" xfId="3" builtinId="8" hidden="1"/>
    <cellStyle name="Normal" xfId="0" builtinId="0"/>
    <cellStyle name="Result" xfId="8" xr:uid="{00000000-0005-0000-0000-000006000000}"/>
    <cellStyle name="Result2" xfId="9" xr:uid="{00000000-0005-0000-0000-000007000000}"/>
    <cellStyle name="Standard 2" xfId="5" xr:uid="{00000000-0005-0000-0000-00000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Investitionsrechnung!$C$8</c:f>
              <c:strCache>
                <c:ptCount val="1"/>
                <c:pt idx="0">
                  <c:v>Summe</c:v>
                </c:pt>
              </c:strCache>
            </c:strRef>
          </c:tx>
          <c:val>
            <c:numRef>
              <c:f>Investitionsrechnung!$C$9:$C$29</c:f>
              <c:numCache>
                <c:formatCode>0</c:formatCode>
                <c:ptCount val="21"/>
                <c:pt idx="0">
                  <c:v>6721.5707596859211</c:v>
                </c:pt>
                <c:pt idx="1">
                  <c:v>13443.141519371842</c:v>
                </c:pt>
                <c:pt idx="2">
                  <c:v>20164.712279057763</c:v>
                </c:pt>
                <c:pt idx="3">
                  <c:v>26886.283038743684</c:v>
                </c:pt>
                <c:pt idx="4">
                  <c:v>33607.853798429605</c:v>
                </c:pt>
                <c:pt idx="5">
                  <c:v>40329.424558115526</c:v>
                </c:pt>
                <c:pt idx="6">
                  <c:v>47050.995317801448</c:v>
                </c:pt>
                <c:pt idx="7">
                  <c:v>53772.566077487369</c:v>
                </c:pt>
                <c:pt idx="8">
                  <c:v>60494.13683717329</c:v>
                </c:pt>
                <c:pt idx="9">
                  <c:v>67215.707596859211</c:v>
                </c:pt>
                <c:pt idx="10">
                  <c:v>73937.278356545139</c:v>
                </c:pt>
                <c:pt idx="11">
                  <c:v>80658.849116231053</c:v>
                </c:pt>
                <c:pt idx="12">
                  <c:v>87380.419875916967</c:v>
                </c:pt>
                <c:pt idx="13">
                  <c:v>94101.990635602881</c:v>
                </c:pt>
                <c:pt idx="14">
                  <c:v>100823.56139528879</c:v>
                </c:pt>
                <c:pt idx="15">
                  <c:v>107545.13215497471</c:v>
                </c:pt>
                <c:pt idx="16">
                  <c:v>114266.70291466062</c:v>
                </c:pt>
                <c:pt idx="17">
                  <c:v>120988.27367434654</c:v>
                </c:pt>
                <c:pt idx="18">
                  <c:v>127709.84443403245</c:v>
                </c:pt>
                <c:pt idx="19">
                  <c:v>134431.41519371836</c:v>
                </c:pt>
                <c:pt idx="20">
                  <c:v>141152.98595340428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E-EE46-BB13-25C0FA338A82}"/>
            </c:ext>
          </c:extLst>
        </c:ser>
        <c:ser>
          <c:idx val="3"/>
          <c:order val="1"/>
          <c:tx>
            <c:strRef>
              <c:f>Investitionsrechnung!$D$8</c:f>
              <c:strCache>
                <c:ptCount val="1"/>
                <c:pt idx="0">
                  <c:v>Kapitalschuld</c:v>
                </c:pt>
              </c:strCache>
            </c:strRef>
          </c:tx>
          <c:val>
            <c:numRef>
              <c:f>Investitionsrechnung!$D$9:$D$29</c:f>
              <c:numCache>
                <c:formatCode>0</c:formatCode>
                <c:ptCount val="21"/>
                <c:pt idx="0">
                  <c:v>100000</c:v>
                </c:pt>
                <c:pt idx="1">
                  <c:v>96278.429240314086</c:v>
                </c:pt>
                <c:pt idx="2">
                  <c:v>92445.211357837601</c:v>
                </c:pt>
                <c:pt idx="3">
                  <c:v>88496.996938886819</c:v>
                </c:pt>
                <c:pt idx="4">
                  <c:v>84430.336087367497</c:v>
                </c:pt>
                <c:pt idx="5">
                  <c:v>80241.675410302589</c:v>
                </c:pt>
                <c:pt idx="6">
                  <c:v>75927.354912925744</c:v>
                </c:pt>
                <c:pt idx="7">
                  <c:v>71483.604800627596</c:v>
                </c:pt>
                <c:pt idx="8">
                  <c:v>66906.542184960505</c:v>
                </c:pt>
                <c:pt idx="9">
                  <c:v>62192.1676908234</c:v>
                </c:pt>
                <c:pt idx="10">
                  <c:v>57336.361961862181</c:v>
                </c:pt>
                <c:pt idx="11">
                  <c:v>52334.882061032127</c:v>
                </c:pt>
                <c:pt idx="12">
                  <c:v>47183.35776317717</c:v>
                </c:pt>
                <c:pt idx="13">
                  <c:v>41877.287736386563</c:v>
                </c:pt>
                <c:pt idx="14">
                  <c:v>36412.035608792241</c:v>
                </c:pt>
                <c:pt idx="15">
                  <c:v>30782.825917370086</c:v>
                </c:pt>
                <c:pt idx="16">
                  <c:v>24984.739935205267</c:v>
                </c:pt>
                <c:pt idx="17">
                  <c:v>19012.711373575505</c:v>
                </c:pt>
                <c:pt idx="18">
                  <c:v>12861.52195509685</c:v>
                </c:pt>
                <c:pt idx="19">
                  <c:v>6525.7968540638358</c:v>
                </c:pt>
                <c:pt idx="20">
                  <c:v>-1.7007550923153758E-10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E-EE46-BB13-25C0FA33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615304"/>
        <c:axId val="2125617880"/>
      </c:lineChart>
      <c:catAx>
        <c:axId val="212561530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5617880"/>
        <c:crosses val="autoZero"/>
        <c:auto val="1"/>
        <c:lblAlgn val="ctr"/>
        <c:lblOffset val="100"/>
        <c:noMultiLvlLbl val="0"/>
      </c:catAx>
      <c:valAx>
        <c:axId val="21256178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256153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PV Skaliert (1 kWp)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Leistung und Energie'!$J$4</c:f>
              <c:strCache>
                <c:ptCount val="1"/>
                <c:pt idx="0">
                  <c:v>[kWh]: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 Leistung und Energie'!$J$7:$J$103</c:f>
              <c:numCache>
                <c:formatCode>#,##0.00</c:formatCode>
                <c:ptCount val="97"/>
                <c:pt idx="0">
                  <c:v>-0.63058930293600168</c:v>
                </c:pt>
                <c:pt idx="1">
                  <c:v>-1.1912851273205511</c:v>
                </c:pt>
                <c:pt idx="2">
                  <c:v>-1.1332498820711845</c:v>
                </c:pt>
                <c:pt idx="3">
                  <c:v>-1.5891785073065239</c:v>
                </c:pt>
                <c:pt idx="4">
                  <c:v>-2.0129789142357213</c:v>
                </c:pt>
                <c:pt idx="5">
                  <c:v>-2.4166261660456123</c:v>
                </c:pt>
                <c:pt idx="6">
                  <c:v>-2.8080062799567949</c:v>
                </c:pt>
                <c:pt idx="7">
                  <c:v>-3.1909162272236307</c:v>
                </c:pt>
                <c:pt idx="8">
                  <c:v>-3.5659401572698677</c:v>
                </c:pt>
                <c:pt idx="9">
                  <c:v>-3.9327859953836328</c:v>
                </c:pt>
                <c:pt idx="10">
                  <c:v>-4.2923299657005467</c:v>
                </c:pt>
                <c:pt idx="11">
                  <c:v>-4.6448641429324846</c:v>
                </c:pt>
                <c:pt idx="12">
                  <c:v>-4.9912647512150672</c:v>
                </c:pt>
                <c:pt idx="13">
                  <c:v>-5.3332842388195401</c:v>
                </c:pt>
                <c:pt idx="14">
                  <c:v>-5.6732592034408951</c:v>
                </c:pt>
                <c:pt idx="15">
                  <c:v>-6.0135262427741241</c:v>
                </c:pt>
                <c:pt idx="16">
                  <c:v>-6.3575902533617157</c:v>
                </c:pt>
                <c:pt idx="17">
                  <c:v>-6.7080799076105357</c:v>
                </c:pt>
                <c:pt idx="18">
                  <c:v>-7.0676238779274492</c:v>
                </c:pt>
                <c:pt idx="19">
                  <c:v>-7.4382666872955765</c:v>
                </c:pt>
                <c:pt idx="20">
                  <c:v>-7.8226370081217818</c:v>
                </c:pt>
                <c:pt idx="21">
                  <c:v>-8.2289129323385382</c:v>
                </c:pt>
                <c:pt idx="22">
                  <c:v>-8.6708219714039245</c:v>
                </c:pt>
                <c:pt idx="23">
                  <c:v>-9.1691014298609961</c:v>
                </c:pt>
                <c:pt idx="24">
                  <c:v>-9.7474093593715487</c:v>
                </c:pt>
                <c:pt idx="25">
                  <c:v>-10.418889121969913</c:v>
                </c:pt>
                <c:pt idx="26">
                  <c:v>-11.183832792367962</c:v>
                </c:pt>
                <c:pt idx="27">
                  <c:v>-12.022365355452745</c:v>
                </c:pt>
                <c:pt idx="28">
                  <c:v>-12.887839587564237</c:v>
                </c:pt>
                <c:pt idx="29">
                  <c:v>-13.749288946986818</c:v>
                </c:pt>
                <c:pt idx="30">
                  <c:v>-14.583158556933673</c:v>
                </c:pt>
                <c:pt idx="31">
                  <c:v>-15.374290807277891</c:v>
                </c:pt>
                <c:pt idx="32">
                  <c:v>-16.113401105810588</c:v>
                </c:pt>
                <c:pt idx="33">
                  <c:v>-16.790750692464584</c:v>
                </c:pt>
                <c:pt idx="34">
                  <c:v>-17.394485729105757</c:v>
                </c:pt>
                <c:pt idx="35">
                  <c:v>-17.910721030783321</c:v>
                </c:pt>
                <c:pt idx="36">
                  <c:v>-18.324199328248199</c:v>
                </c:pt>
                <c:pt idx="37">
                  <c:v>-18.62244608102365</c:v>
                </c:pt>
                <c:pt idx="38">
                  <c:v>-18.795825261246019</c:v>
                </c:pt>
                <c:pt idx="39">
                  <c:v>-18.838460837840451</c:v>
                </c:pt>
                <c:pt idx="40">
                  <c:v>-18.747394850061646</c:v>
                </c:pt>
                <c:pt idx="41">
                  <c:v>-18.522902485179113</c:v>
                </c:pt>
                <c:pt idx="42">
                  <c:v>-18.167627339716521</c:v>
                </c:pt>
                <c:pt idx="43">
                  <c:v>-17.687165425360483</c:v>
                </c:pt>
                <c:pt idx="44">
                  <c:v>-17.090053397946278</c:v>
                </c:pt>
                <c:pt idx="45">
                  <c:v>-16.386869048868</c:v>
                </c:pt>
                <c:pt idx="46">
                  <c:v>-15.590488807519131</c:v>
                </c:pt>
                <c:pt idx="47">
                  <c:v>-14.716042216204285</c:v>
                </c:pt>
                <c:pt idx="48">
                  <c:v>-13.779103445094021</c:v>
                </c:pt>
                <c:pt idx="49">
                  <c:v>-12.788615493668223</c:v>
                </c:pt>
                <c:pt idx="50">
                  <c:v>-11.744770333146681</c:v>
                </c:pt>
                <c:pt idx="51">
                  <c:v>-10.638924972769049</c:v>
                </c:pt>
                <c:pt idx="52">
                  <c:v>-9.4564304873649352</c:v>
                </c:pt>
                <c:pt idx="53">
                  <c:v>-8.189384688047765</c:v>
                </c:pt>
                <c:pt idx="54">
                  <c:v>-6.8382800123578491</c:v>
                </c:pt>
                <c:pt idx="55">
                  <c:v>-5.4124781872109509</c:v>
                </c:pt>
                <c:pt idx="56">
                  <c:v>-3.9286365014242692</c:v>
                </c:pt>
                <c:pt idx="57">
                  <c:v>-2.4041660390834845</c:v>
                </c:pt>
                <c:pt idx="58">
                  <c:v>-0.85565353916885933</c:v>
                </c:pt>
                <c:pt idx="59">
                  <c:v>0.70067272453566343</c:v>
                </c:pt>
                <c:pt idx="60">
                  <c:v>2.2496447190670672</c:v>
                </c:pt>
                <c:pt idx="61">
                  <c:v>3.7763942712544543</c:v>
                </c:pt>
                <c:pt idx="62">
                  <c:v>5.2655897810939036</c:v>
                </c:pt>
                <c:pt idx="63">
                  <c:v>6.7027134581625125</c:v>
                </c:pt>
                <c:pt idx="64">
                  <c:v>8.072704830092988</c:v>
                </c:pt>
                <c:pt idx="65">
                  <c:v>9.3615189360330611</c:v>
                </c:pt>
                <c:pt idx="66">
                  <c:v>10.555048837703932</c:v>
                </c:pt>
                <c:pt idx="67">
                  <c:v>11.640376838225256</c:v>
                </c:pt>
                <c:pt idx="68">
                  <c:v>12.60468040983454</c:v>
                </c:pt>
                <c:pt idx="69">
                  <c:v>13.436465306646578</c:v>
                </c:pt>
                <c:pt idx="70">
                  <c:v>14.125036188449689</c:v>
                </c:pt>
                <c:pt idx="71">
                  <c:v>14.66170912133688</c:v>
                </c:pt>
                <c:pt idx="72">
                  <c:v>15.038384406185203</c:v>
                </c:pt>
                <c:pt idx="73">
                  <c:v>15.249612982209882</c:v>
                </c:pt>
                <c:pt idx="74">
                  <c:v>15.292314699336277</c:v>
                </c:pt>
                <c:pt idx="75">
                  <c:v>15.165484956822965</c:v>
                </c:pt>
                <c:pt idx="76">
                  <c:v>14.871350094162938</c:v>
                </c:pt>
                <c:pt idx="77">
                  <c:v>14.418263734050822</c:v>
                </c:pt>
                <c:pt idx="78">
                  <c:v>13.820963193210597</c:v>
                </c:pt>
                <c:pt idx="79">
                  <c:v>13.100814979068362</c:v>
                </c:pt>
                <c:pt idx="80">
                  <c:v>12.283713225909381</c:v>
                </c:pt>
                <c:pt idx="81">
                  <c:v>11.390958427846773</c:v>
                </c:pt>
                <c:pt idx="82">
                  <c:v>10.438305002364142</c:v>
                </c:pt>
                <c:pt idx="83">
                  <c:v>9.4347082562737228</c:v>
                </c:pt>
                <c:pt idx="84">
                  <c:v>8.3848606211276344</c:v>
                </c:pt>
                <c:pt idx="85">
                  <c:v>7.295810128494729</c:v>
                </c:pt>
                <c:pt idx="86">
                  <c:v>6.1783156959737964</c:v>
                </c:pt>
                <c:pt idx="87">
                  <c:v>5.0479865610213519</c:v>
                </c:pt>
                <c:pt idx="88">
                  <c:v>3.9386868053238375</c:v>
                </c:pt>
                <c:pt idx="89">
                  <c:v>2.8588865955255987</c:v>
                </c:pt>
                <c:pt idx="90">
                  <c:v>1.8179323224066033</c:v>
                </c:pt>
                <c:pt idx="91">
                  <c:v>0.82721489972993911</c:v>
                </c:pt>
                <c:pt idx="92">
                  <c:v>-0.10158268402943393</c:v>
                </c:pt>
                <c:pt idx="93">
                  <c:v>-0.95940611280342059</c:v>
                </c:pt>
                <c:pt idx="94">
                  <c:v>-1.7412901164901622</c:v>
                </c:pt>
                <c:pt idx="95">
                  <c:v>-2.446358470954038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2-C847-B98B-DFF53026E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297128"/>
        <c:axId val="-2135303128"/>
      </c:barChart>
      <c:valAx>
        <c:axId val="-21353031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Erzeugung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97128"/>
        <c:crossesAt val="0"/>
        <c:crossBetween val="between"/>
      </c:valAx>
      <c:catAx>
        <c:axId val="-213529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0312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Leistung gesamt PV und Haushalte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Energie'!$F$7:$F$103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2.4590014619491403E-2</c:v>
                </c:pt>
                <c:pt idx="28">
                  <c:v>0.143473314926894</c:v>
                </c:pt>
                <c:pt idx="29">
                  <c:v>0.309115058162033</c:v>
                </c:pt>
                <c:pt idx="30">
                  <c:v>0.51990775694959102</c:v>
                </c:pt>
                <c:pt idx="31">
                  <c:v>0.77380641353236901</c:v>
                </c:pt>
                <c:pt idx="32">
                  <c:v>1.06834833549315</c:v>
                </c:pt>
                <c:pt idx="33">
                  <c:v>1.4006769988751799</c:v>
                </c:pt>
                <c:pt idx="34">
                  <c:v>1.7675697274712299</c:v>
                </c:pt>
                <c:pt idx="35">
                  <c:v>2.1654689200730002</c:v>
                </c:pt>
                <c:pt idx="36">
                  <c:v>2.5905165230937</c:v>
                </c:pt>
                <c:pt idx="37">
                  <c:v>3.0385914145289501</c:v>
                </c:pt>
                <c:pt idx="38">
                  <c:v>3.5053493370113795</c:v>
                </c:pt>
                <c:pt idx="39">
                  <c:v>3.9862649930132701</c:v>
                </c:pt>
                <c:pt idx="40">
                  <c:v>4.47667589430137</c:v>
                </c:pt>
                <c:pt idx="41">
                  <c:v>4.9718275407489099</c:v>
                </c:pt>
                <c:pt idx="42">
                  <c:v>5.46691949072925</c:v>
                </c:pt>
                <c:pt idx="43">
                  <c:v>5.9571518766755709</c:v>
                </c:pt>
                <c:pt idx="44">
                  <c:v>6.4377719150781898</c:v>
                </c:pt>
                <c:pt idx="45">
                  <c:v>6.9041199602443299</c:v>
                </c:pt>
                <c:pt idx="46">
                  <c:v>7.3516746555664501</c:v>
                </c:pt>
                <c:pt idx="47">
                  <c:v>7.7760967447899798</c:v>
                </c:pt>
                <c:pt idx="48">
                  <c:v>8.1732711187561495</c:v>
                </c:pt>
                <c:pt idx="49">
                  <c:v>8.5393466901927795</c:v>
                </c:pt>
                <c:pt idx="50">
                  <c:v>8.8707737101728608</c:v>
                </c:pt>
                <c:pt idx="51">
                  <c:v>9.1643381646495605</c:v>
                </c:pt>
                <c:pt idx="52">
                  <c:v>9.4171929177706701</c:v>
                </c:pt>
                <c:pt idx="53">
                  <c:v>9.6268853001983299</c:v>
                </c:pt>
                <c:pt idx="54">
                  <c:v>9.7913808751073912</c:v>
                </c:pt>
                <c:pt idx="55">
                  <c:v>9.9090831515734301</c:v>
                </c:pt>
                <c:pt idx="56">
                  <c:v>9.9788490543306096</c:v>
                </c:pt>
                <c:pt idx="57">
                  <c:v>10</c:v>
                </c:pt>
                <c:pt idx="58">
                  <c:v>9.972328472460779</c:v>
                </c:pt>
                <c:pt idx="59">
                  <c:v>9.896100033650729</c:v>
                </c:pt>
                <c:pt idx="60">
                  <c:v>9.7720507503110703</c:v>
                </c:pt>
                <c:pt idx="61">
                  <c:v>9.6013800616102802</c:v>
                </c:pt>
                <c:pt idx="62">
                  <c:v>9.3857391567587491</c:v>
                </c:pt>
                <c:pt idx="63">
                  <c:v>9.1272149752330591</c:v>
                </c:pt>
                <c:pt idx="64">
                  <c:v>8.8283099846456299</c:v>
                </c:pt>
                <c:pt idx="65">
                  <c:v>8.4919179322090592</c:v>
                </c:pt>
                <c:pt idx="66">
                  <c:v>8.1212958047597095</c:v>
                </c:pt>
                <c:pt idx="67">
                  <c:v>7.7200322690439203</c:v>
                </c:pt>
                <c:pt idx="68">
                  <c:v>7.292012898075571</c:v>
                </c:pt>
                <c:pt idx="69">
                  <c:v>6.8413825205163201</c:v>
                </c:pt>
                <c:pt idx="70">
                  <c:v>6.3725050579077607</c:v>
                </c:pt>
                <c:pt idx="71">
                  <c:v>5.8899212389261599</c:v>
                </c:pt>
                <c:pt idx="72">
                  <c:v>5.3983046004026907</c:v>
                </c:pt>
                <c:pt idx="73">
                  <c:v>4.9024162014525503</c:v>
                </c:pt>
                <c:pt idx="74">
                  <c:v>4.4070584895263103</c:v>
                </c:pt>
                <c:pt idx="75">
                  <c:v>3.9170287654143499</c:v>
                </c:pt>
                <c:pt idx="76">
                  <c:v>3.4370726981218604</c:v>
                </c:pt>
                <c:pt idx="77">
                  <c:v>2.9718383400479196</c:v>
                </c:pt>
                <c:pt idx="78">
                  <c:v>2.5258310880550501</c:v>
                </c:pt>
                <c:pt idx="79">
                  <c:v>2.1033700268492801</c:v>
                </c:pt>
                <c:pt idx="80">
                  <c:v>1.7085460776973198</c:v>
                </c:pt>
                <c:pt idx="81">
                  <c:v>1.3451823580130102</c:v>
                </c:pt>
                <c:pt idx="82">
                  <c:v>1.01679713592322</c:v>
                </c:pt>
                <c:pt idx="83">
                  <c:v>0.72656973877735609</c:v>
                </c:pt>
                <c:pt idx="84">
                  <c:v>0.477309745942397</c:v>
                </c:pt>
                <c:pt idx="85">
                  <c:v>0.27142976440029598</c:v>
                </c:pt>
                <c:pt idx="86">
                  <c:v>0.11092205094834501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A-5C41-ACFD-BC09B14B3C9A}"/>
            </c:ext>
          </c:extLst>
        </c:ser>
        <c:ser>
          <c:idx val="1"/>
          <c:order val="1"/>
          <c:tx>
            <c:strRef>
              <c:f>' Leistung und Energie'!$G$2</c:f>
              <c:strCache>
                <c:ptCount val="1"/>
                <c:pt idx="0">
                  <c:v>Haushalte: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Energie'!$H$7:$H$103</c:f>
              <c:numCache>
                <c:formatCode>#,##0.00</c:formatCode>
                <c:ptCount val="97"/>
                <c:pt idx="0">
                  <c:v>2.5223572117440067</c:v>
                </c:pt>
                <c:pt idx="1">
                  <c:v>2.2427832975381978</c:v>
                </c:pt>
                <c:pt idx="2">
                  <c:v>2.0106423165407312</c:v>
                </c:pt>
                <c:pt idx="3">
                  <c:v>1.8237145009413578</c:v>
                </c:pt>
                <c:pt idx="4">
                  <c:v>1.6952016277167901</c:v>
                </c:pt>
                <c:pt idx="5">
                  <c:v>1.6145890072395646</c:v>
                </c:pt>
                <c:pt idx="6">
                  <c:v>1.5655204556447297</c:v>
                </c:pt>
                <c:pt idx="7">
                  <c:v>1.5316397890673439</c:v>
                </c:pt>
                <c:pt idx="8">
                  <c:v>1.5000957201849483</c:v>
                </c:pt>
                <c:pt idx="9">
                  <c:v>1.4673833524550601</c:v>
                </c:pt>
                <c:pt idx="10">
                  <c:v>1.4381758812676548</c:v>
                </c:pt>
                <c:pt idx="11">
                  <c:v>1.4101367089277519</c:v>
                </c:pt>
                <c:pt idx="12">
                  <c:v>1.3856024331303318</c:v>
                </c:pt>
                <c:pt idx="13">
                  <c:v>1.3680779504178928</c:v>
                </c:pt>
                <c:pt idx="14">
                  <c:v>1.3598998584854194</c:v>
                </c:pt>
                <c:pt idx="15">
                  <c:v>1.3610681573329171</c:v>
                </c:pt>
                <c:pt idx="16">
                  <c:v>1.376256042350366</c:v>
                </c:pt>
                <c:pt idx="17">
                  <c:v>1.4019586169952787</c:v>
                </c:pt>
                <c:pt idx="18">
                  <c:v>1.4381758812676548</c:v>
                </c:pt>
                <c:pt idx="19">
                  <c:v>1.4825712374725091</c:v>
                </c:pt>
                <c:pt idx="20">
                  <c:v>1.5374812833048219</c:v>
                </c:pt>
                <c:pt idx="21">
                  <c:v>1.6251036968670283</c:v>
                </c:pt>
                <c:pt idx="22">
                  <c:v>1.767636156261547</c:v>
                </c:pt>
                <c:pt idx="23">
                  <c:v>1.9931178338282871</c:v>
                </c:pt>
                <c:pt idx="24">
                  <c:v>2.3132317180422088</c:v>
                </c:pt>
                <c:pt idx="25">
                  <c:v>2.685919050393458</c:v>
                </c:pt>
                <c:pt idx="26">
                  <c:v>3.0597746815921951</c:v>
                </c:pt>
                <c:pt idx="27">
                  <c:v>3.378720266958624</c:v>
                </c:pt>
                <c:pt idx="28">
                  <c:v>3.6053702433728616</c:v>
                </c:pt>
                <c:pt idx="29">
                  <c:v>3.7549124958523565</c:v>
                </c:pt>
                <c:pt idx="30">
                  <c:v>3.8553861967370162</c:v>
                </c:pt>
                <c:pt idx="31">
                  <c:v>3.9383354149092367</c:v>
                </c:pt>
                <c:pt idx="32">
                  <c:v>4.0247895296239449</c:v>
                </c:pt>
                <c:pt idx="33">
                  <c:v>4.1100753454911612</c:v>
                </c:pt>
                <c:pt idx="34">
                  <c:v>4.1825098740359135</c:v>
                </c:pt>
                <c:pt idx="35">
                  <c:v>4.2304101267832559</c:v>
                </c:pt>
                <c:pt idx="36">
                  <c:v>4.2444297129532069</c:v>
                </c:pt>
                <c:pt idx="37">
                  <c:v>4.2315784256307536</c:v>
                </c:pt>
                <c:pt idx="38">
                  <c:v>4.1988660579008599</c:v>
                </c:pt>
                <c:pt idx="39">
                  <c:v>4.1568072993910015</c:v>
                </c:pt>
                <c:pt idx="40">
                  <c:v>4.1124119431861512</c:v>
                </c:pt>
                <c:pt idx="41">
                  <c:v>4.0738580812187806</c:v>
                </c:pt>
                <c:pt idx="42">
                  <c:v>4.0458189088788776</c:v>
                </c:pt>
                <c:pt idx="43">
                  <c:v>4.0353042192514144</c:v>
                </c:pt>
                <c:pt idx="44">
                  <c:v>4.0493238054213654</c:v>
                </c:pt>
                <c:pt idx="45">
                  <c:v>4.0913825639312247</c:v>
                </c:pt>
                <c:pt idx="46">
                  <c:v>4.1661536901709715</c:v>
                </c:pt>
                <c:pt idx="47">
                  <c:v>4.278310379530593</c:v>
                </c:pt>
                <c:pt idx="48">
                  <c:v>4.4255160343150974</c:v>
                </c:pt>
                <c:pt idx="49">
                  <c:v>4.5773948844895873</c:v>
                </c:pt>
                <c:pt idx="50">
                  <c:v>4.695393068086692</c:v>
                </c:pt>
                <c:pt idx="51">
                  <c:v>4.7409567231390337</c:v>
                </c:pt>
                <c:pt idx="52">
                  <c:v>4.6872149761542179</c:v>
                </c:pt>
                <c:pt idx="53">
                  <c:v>4.5587021029296508</c:v>
                </c:pt>
                <c:pt idx="54">
                  <c:v>4.3869621723477259</c:v>
                </c:pt>
                <c:pt idx="55">
                  <c:v>4.2058758509858354</c:v>
                </c:pt>
                <c:pt idx="56">
                  <c:v>4.0434823111838822</c:v>
                </c:pt>
                <c:pt idx="57">
                  <c:v>3.9021181506368605</c:v>
                </c:pt>
                <c:pt idx="58">
                  <c:v>3.7782784728022785</c:v>
                </c:pt>
                <c:pt idx="59">
                  <c:v>3.6707949788326379</c:v>
                </c:pt>
                <c:pt idx="60">
                  <c:v>3.5761627721854561</c:v>
                </c:pt>
                <c:pt idx="61">
                  <c:v>3.4943818528607329</c:v>
                </c:pt>
                <c:pt idx="62">
                  <c:v>3.4289571174009512</c:v>
                </c:pt>
                <c:pt idx="63">
                  <c:v>3.378720266958624</c:v>
                </c:pt>
                <c:pt idx="64">
                  <c:v>3.3483444969237262</c:v>
                </c:pt>
                <c:pt idx="65">
                  <c:v>3.3366615084487652</c:v>
                </c:pt>
                <c:pt idx="66">
                  <c:v>3.3471761980762285</c:v>
                </c:pt>
                <c:pt idx="67">
                  <c:v>3.378720266958624</c:v>
                </c:pt>
                <c:pt idx="68">
                  <c:v>3.4347986116384348</c:v>
                </c:pt>
                <c:pt idx="69">
                  <c:v>3.5142429332681675</c:v>
                </c:pt>
                <c:pt idx="70">
                  <c:v>3.6182215306953149</c:v>
                </c:pt>
                <c:pt idx="71">
                  <c:v>3.7432295073773951</c:v>
                </c:pt>
                <c:pt idx="72">
                  <c:v>3.8916034610093972</c:v>
                </c:pt>
                <c:pt idx="73">
                  <c:v>4.0575018973538386</c:v>
                </c:pt>
                <c:pt idx="74">
                  <c:v>4.2362516210207337</c:v>
                </c:pt>
                <c:pt idx="75">
                  <c:v>4.4243477354675997</c:v>
                </c:pt>
                <c:pt idx="76">
                  <c:v>4.6136121487619635</c:v>
                </c:pt>
                <c:pt idx="77">
                  <c:v>4.7841837804963907</c:v>
                </c:pt>
                <c:pt idx="78">
                  <c:v>4.9150332514159478</c:v>
                </c:pt>
                <c:pt idx="79">
                  <c:v>4.9839628834182177</c:v>
                </c:pt>
                <c:pt idx="80">
                  <c:v>4.9769530903332422</c:v>
                </c:pt>
                <c:pt idx="81">
                  <c:v>4.9162015502634455</c:v>
                </c:pt>
                <c:pt idx="82">
                  <c:v>4.8274108378537424</c:v>
                </c:pt>
                <c:pt idx="83">
                  <c:v>4.7409567231390337</c:v>
                </c:pt>
                <c:pt idx="84">
                  <c:v>4.6767002865267502</c:v>
                </c:pt>
                <c:pt idx="85">
                  <c:v>4.6276317349319198</c:v>
                </c:pt>
                <c:pt idx="86">
                  <c:v>4.5808997810320751</c:v>
                </c:pt>
                <c:pt idx="87">
                  <c:v>4.521316539809777</c:v>
                </c:pt>
                <c:pt idx="88">
                  <c:v>4.4371990227900584</c:v>
                </c:pt>
                <c:pt idx="89">
                  <c:v>4.3192008391929546</c:v>
                </c:pt>
                <c:pt idx="90">
                  <c:v>4.1638170924759814</c:v>
                </c:pt>
                <c:pt idx="91">
                  <c:v>3.9628696907066567</c:v>
                </c:pt>
                <c:pt idx="92">
                  <c:v>3.7151903350374922</c:v>
                </c:pt>
                <c:pt idx="93">
                  <c:v>3.4312937150959466</c:v>
                </c:pt>
                <c:pt idx="94">
                  <c:v>3.1275360147469669</c:v>
                </c:pt>
                <c:pt idx="95">
                  <c:v>2.8202734178555038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A-5C41-ACFD-BC09B14B3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255384"/>
        <c:axId val="-2135261080"/>
      </c:lineChart>
      <c:valAx>
        <c:axId val="-213526108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55384"/>
        <c:crossesAt val="0"/>
        <c:crossBetween val="between"/>
      </c:valAx>
      <c:catAx>
        <c:axId val="-213525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61080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Differenz der Leistung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Energie'!$I$3</c:f>
              <c:strCache>
                <c:ptCount val="1"/>
                <c:pt idx="0">
                  <c:v>Leistung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Energie'!$I$7:$I$103</c:f>
              <c:numCache>
                <c:formatCode>#,##0.00</c:formatCode>
                <c:ptCount val="97"/>
                <c:pt idx="0">
                  <c:v>-2.5223572117440067</c:v>
                </c:pt>
                <c:pt idx="1">
                  <c:v>-2.2427832975381978</c:v>
                </c:pt>
                <c:pt idx="2">
                  <c:v>-2.0106423165407312</c:v>
                </c:pt>
                <c:pt idx="3">
                  <c:v>-1.8237145009413578</c:v>
                </c:pt>
                <c:pt idx="4">
                  <c:v>-1.6952016277167901</c:v>
                </c:pt>
                <c:pt idx="5">
                  <c:v>-1.6145890072395646</c:v>
                </c:pt>
                <c:pt idx="6">
                  <c:v>-1.5655204556447297</c:v>
                </c:pt>
                <c:pt idx="7">
                  <c:v>-1.5316397890673439</c:v>
                </c:pt>
                <c:pt idx="8">
                  <c:v>-1.5000957201849483</c:v>
                </c:pt>
                <c:pt idx="9">
                  <c:v>-1.4673833524550601</c:v>
                </c:pt>
                <c:pt idx="10">
                  <c:v>-1.4381758812676548</c:v>
                </c:pt>
                <c:pt idx="11">
                  <c:v>-1.4101367089277519</c:v>
                </c:pt>
                <c:pt idx="12">
                  <c:v>-1.3856024331303318</c:v>
                </c:pt>
                <c:pt idx="13">
                  <c:v>-1.3680779504178928</c:v>
                </c:pt>
                <c:pt idx="14">
                  <c:v>-1.3598998584854194</c:v>
                </c:pt>
                <c:pt idx="15">
                  <c:v>-1.3610681573329171</c:v>
                </c:pt>
                <c:pt idx="16">
                  <c:v>-1.376256042350366</c:v>
                </c:pt>
                <c:pt idx="17">
                  <c:v>-1.4019586169952787</c:v>
                </c:pt>
                <c:pt idx="18">
                  <c:v>-1.4381758812676548</c:v>
                </c:pt>
                <c:pt idx="19">
                  <c:v>-1.4825712374725091</c:v>
                </c:pt>
                <c:pt idx="20">
                  <c:v>-1.5374812833048219</c:v>
                </c:pt>
                <c:pt idx="21">
                  <c:v>-1.6251036968670283</c:v>
                </c:pt>
                <c:pt idx="22">
                  <c:v>-1.767636156261547</c:v>
                </c:pt>
                <c:pt idx="23">
                  <c:v>-1.9931178338282871</c:v>
                </c:pt>
                <c:pt idx="24">
                  <c:v>-2.3132317180422088</c:v>
                </c:pt>
                <c:pt idx="25">
                  <c:v>-2.685919050393458</c:v>
                </c:pt>
                <c:pt idx="26">
                  <c:v>-3.0597746815921951</c:v>
                </c:pt>
                <c:pt idx="27">
                  <c:v>-3.3541302523391328</c:v>
                </c:pt>
                <c:pt idx="28">
                  <c:v>-3.4618969284459675</c:v>
                </c:pt>
                <c:pt idx="29">
                  <c:v>-3.4457974376903238</c:v>
                </c:pt>
                <c:pt idx="30">
                  <c:v>-3.3354784397874253</c:v>
                </c:pt>
                <c:pt idx="31">
                  <c:v>-3.1645290013768674</c:v>
                </c:pt>
                <c:pt idx="32">
                  <c:v>-2.9564411941307949</c:v>
                </c:pt>
                <c:pt idx="33">
                  <c:v>-2.7093983466159814</c:v>
                </c:pt>
                <c:pt idx="34">
                  <c:v>-2.4149401465646836</c:v>
                </c:pt>
                <c:pt idx="35">
                  <c:v>-2.0649412067102557</c:v>
                </c:pt>
                <c:pt idx="36">
                  <c:v>-1.653913189859507</c:v>
                </c:pt>
                <c:pt idx="37">
                  <c:v>-1.1929870111018035</c:v>
                </c:pt>
                <c:pt idx="38">
                  <c:v>-0.69351672088948035</c:v>
                </c:pt>
                <c:pt idx="39">
                  <c:v>-0.17054230637773138</c:v>
                </c:pt>
                <c:pt idx="40">
                  <c:v>0.36426395111521881</c:v>
                </c:pt>
                <c:pt idx="41">
                  <c:v>0.8979694595301293</c:v>
                </c:pt>
                <c:pt idx="42">
                  <c:v>1.4211005818503724</c:v>
                </c:pt>
                <c:pt idx="43">
                  <c:v>1.9218476574241565</c:v>
                </c:pt>
                <c:pt idx="44">
                  <c:v>2.3884481096568244</c:v>
                </c:pt>
                <c:pt idx="45">
                  <c:v>2.8127373963131053</c:v>
                </c:pt>
                <c:pt idx="46">
                  <c:v>3.1855209653954786</c:v>
                </c:pt>
                <c:pt idx="47">
                  <c:v>3.4977863652593868</c:v>
                </c:pt>
                <c:pt idx="48">
                  <c:v>3.7477550844410521</c:v>
                </c:pt>
                <c:pt idx="49">
                  <c:v>3.9619518057031922</c:v>
                </c:pt>
                <c:pt idx="50">
                  <c:v>4.1753806420861688</c:v>
                </c:pt>
                <c:pt idx="51">
                  <c:v>4.4233814415105268</c:v>
                </c:pt>
                <c:pt idx="52">
                  <c:v>4.7299779416164522</c:v>
                </c:pt>
                <c:pt idx="53">
                  <c:v>5.0681831972686791</c:v>
                </c:pt>
                <c:pt idx="54">
                  <c:v>5.4044187027596653</c:v>
                </c:pt>
                <c:pt idx="55">
                  <c:v>5.7032073005875947</c:v>
                </c:pt>
                <c:pt idx="56">
                  <c:v>5.9353667431467274</c:v>
                </c:pt>
                <c:pt idx="57">
                  <c:v>6.097881849363139</c:v>
                </c:pt>
                <c:pt idx="58">
                  <c:v>6.1940499996585006</c:v>
                </c:pt>
                <c:pt idx="59">
                  <c:v>6.225305054818091</c:v>
                </c:pt>
                <c:pt idx="60">
                  <c:v>6.1958879781256142</c:v>
                </c:pt>
                <c:pt idx="61">
                  <c:v>6.1069982087495474</c:v>
                </c:pt>
                <c:pt idx="62">
                  <c:v>5.9567820393577975</c:v>
                </c:pt>
                <c:pt idx="63">
                  <c:v>5.7484947082744355</c:v>
                </c:pt>
                <c:pt idx="64">
                  <c:v>5.4799654877219037</c:v>
                </c:pt>
                <c:pt idx="65">
                  <c:v>5.155256423760294</c:v>
                </c:pt>
                <c:pt idx="66">
                  <c:v>4.774119606683481</c:v>
                </c:pt>
                <c:pt idx="67">
                  <c:v>4.3413120020852958</c:v>
                </c:pt>
                <c:pt idx="68">
                  <c:v>3.8572142864371362</c:v>
                </c:pt>
                <c:pt idx="69">
                  <c:v>3.3271395872481526</c:v>
                </c:pt>
                <c:pt idx="70">
                  <c:v>2.7542835272124457</c:v>
                </c:pt>
                <c:pt idx="71">
                  <c:v>2.1466917315487648</c:v>
                </c:pt>
                <c:pt idx="72">
                  <c:v>1.5067011393932934</c:v>
                </c:pt>
                <c:pt idx="73">
                  <c:v>0.84491430409871171</c:v>
                </c:pt>
                <c:pt idx="74">
                  <c:v>0.17080686850557658</c:v>
                </c:pt>
                <c:pt idx="75">
                  <c:v>-0.50731897005324988</c:v>
                </c:pt>
                <c:pt idx="76">
                  <c:v>-1.176539450640103</c:v>
                </c:pt>
                <c:pt idx="77">
                  <c:v>-1.8123454404484711</c:v>
                </c:pt>
                <c:pt idx="78">
                  <c:v>-2.3892021633608977</c:v>
                </c:pt>
                <c:pt idx="79">
                  <c:v>-2.8805928565689376</c:v>
                </c:pt>
                <c:pt idx="80">
                  <c:v>-3.2684070126359224</c:v>
                </c:pt>
                <c:pt idx="81">
                  <c:v>-3.5710191922504353</c:v>
                </c:pt>
                <c:pt idx="82">
                  <c:v>-3.8106137019305226</c:v>
                </c:pt>
                <c:pt idx="83">
                  <c:v>-4.0143869843616775</c:v>
                </c:pt>
                <c:pt idx="84">
                  <c:v>-4.1993905405843535</c:v>
                </c:pt>
                <c:pt idx="85">
                  <c:v>-4.3562019705316235</c:v>
                </c:pt>
                <c:pt idx="86">
                  <c:v>-4.4699777300837304</c:v>
                </c:pt>
                <c:pt idx="87">
                  <c:v>-4.521316539809777</c:v>
                </c:pt>
                <c:pt idx="88">
                  <c:v>-4.4371990227900584</c:v>
                </c:pt>
                <c:pt idx="89">
                  <c:v>-4.3192008391929546</c:v>
                </c:pt>
                <c:pt idx="90">
                  <c:v>-4.1638170924759814</c:v>
                </c:pt>
                <c:pt idx="91">
                  <c:v>-3.9628696907066567</c:v>
                </c:pt>
                <c:pt idx="92">
                  <c:v>-3.7151903350374922</c:v>
                </c:pt>
                <c:pt idx="93">
                  <c:v>-3.4312937150959466</c:v>
                </c:pt>
                <c:pt idx="94">
                  <c:v>-3.1275360147469669</c:v>
                </c:pt>
                <c:pt idx="95">
                  <c:v>-2.8202734178555038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B-F14B-9CD4-8E7B006A7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212408"/>
        <c:axId val="-2135218424"/>
      </c:lineChart>
      <c:valAx>
        <c:axId val="-213521842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12408"/>
        <c:crossesAt val="0"/>
        <c:crossBetween val="between"/>
      </c:valAx>
      <c:catAx>
        <c:axId val="-213521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1842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Energiebilanz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Energie'!$J$3</c:f>
              <c:strCache>
                <c:ptCount val="1"/>
                <c:pt idx="0">
                  <c:v>Energie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Energie'!$J$7:$J$103</c:f>
              <c:numCache>
                <c:formatCode>#,##0.00</c:formatCode>
                <c:ptCount val="97"/>
                <c:pt idx="0">
                  <c:v>-0.63058930293600168</c:v>
                </c:pt>
                <c:pt idx="1">
                  <c:v>-1.1912851273205511</c:v>
                </c:pt>
                <c:pt idx="2">
                  <c:v>-1.1332498820711845</c:v>
                </c:pt>
                <c:pt idx="3">
                  <c:v>-1.5891785073065239</c:v>
                </c:pt>
                <c:pt idx="4">
                  <c:v>-2.0129789142357213</c:v>
                </c:pt>
                <c:pt idx="5">
                  <c:v>-2.4166261660456123</c:v>
                </c:pt>
                <c:pt idx="6">
                  <c:v>-2.8080062799567949</c:v>
                </c:pt>
                <c:pt idx="7">
                  <c:v>-3.1909162272236307</c:v>
                </c:pt>
                <c:pt idx="8">
                  <c:v>-3.5659401572698677</c:v>
                </c:pt>
                <c:pt idx="9">
                  <c:v>-3.9327859953836328</c:v>
                </c:pt>
                <c:pt idx="10">
                  <c:v>-4.2923299657005467</c:v>
                </c:pt>
                <c:pt idx="11">
                  <c:v>-4.6448641429324846</c:v>
                </c:pt>
                <c:pt idx="12">
                  <c:v>-4.9912647512150672</c:v>
                </c:pt>
                <c:pt idx="13">
                  <c:v>-5.3332842388195401</c:v>
                </c:pt>
                <c:pt idx="14">
                  <c:v>-5.6732592034408951</c:v>
                </c:pt>
                <c:pt idx="15">
                  <c:v>-6.0135262427741241</c:v>
                </c:pt>
                <c:pt idx="16">
                  <c:v>-6.3575902533617157</c:v>
                </c:pt>
                <c:pt idx="17">
                  <c:v>-6.7080799076105357</c:v>
                </c:pt>
                <c:pt idx="18">
                  <c:v>-7.0676238779274492</c:v>
                </c:pt>
                <c:pt idx="19">
                  <c:v>-7.4382666872955765</c:v>
                </c:pt>
                <c:pt idx="20">
                  <c:v>-7.8226370081217818</c:v>
                </c:pt>
                <c:pt idx="21">
                  <c:v>-8.2289129323385382</c:v>
                </c:pt>
                <c:pt idx="22">
                  <c:v>-8.6708219714039245</c:v>
                </c:pt>
                <c:pt idx="23">
                  <c:v>-9.1691014298609961</c:v>
                </c:pt>
                <c:pt idx="24">
                  <c:v>-9.7474093593715487</c:v>
                </c:pt>
                <c:pt idx="25">
                  <c:v>-10.418889121969913</c:v>
                </c:pt>
                <c:pt idx="26">
                  <c:v>-11.183832792367962</c:v>
                </c:pt>
                <c:pt idx="27">
                  <c:v>-12.022365355452745</c:v>
                </c:pt>
                <c:pt idx="28">
                  <c:v>-12.887839587564237</c:v>
                </c:pt>
                <c:pt idx="29">
                  <c:v>-13.749288946986818</c:v>
                </c:pt>
                <c:pt idx="30">
                  <c:v>-14.583158556933673</c:v>
                </c:pt>
                <c:pt idx="31">
                  <c:v>-15.374290807277891</c:v>
                </c:pt>
                <c:pt idx="32">
                  <c:v>-16.113401105810588</c:v>
                </c:pt>
                <c:pt idx="33">
                  <c:v>-16.790750692464584</c:v>
                </c:pt>
                <c:pt idx="34">
                  <c:v>-17.394485729105757</c:v>
                </c:pt>
                <c:pt idx="35">
                  <c:v>-17.910721030783321</c:v>
                </c:pt>
                <c:pt idx="36">
                  <c:v>-18.324199328248199</c:v>
                </c:pt>
                <c:pt idx="37">
                  <c:v>-18.62244608102365</c:v>
                </c:pt>
                <c:pt idx="38">
                  <c:v>-18.795825261246019</c:v>
                </c:pt>
                <c:pt idx="39">
                  <c:v>-18.838460837840451</c:v>
                </c:pt>
                <c:pt idx="40">
                  <c:v>-18.747394850061646</c:v>
                </c:pt>
                <c:pt idx="41">
                  <c:v>-18.522902485179113</c:v>
                </c:pt>
                <c:pt idx="42">
                  <c:v>-18.167627339716521</c:v>
                </c:pt>
                <c:pt idx="43">
                  <c:v>-17.687165425360483</c:v>
                </c:pt>
                <c:pt idx="44">
                  <c:v>-17.090053397946278</c:v>
                </c:pt>
                <c:pt idx="45">
                  <c:v>-16.386869048868</c:v>
                </c:pt>
                <c:pt idx="46">
                  <c:v>-15.590488807519131</c:v>
                </c:pt>
                <c:pt idx="47">
                  <c:v>-14.716042216204285</c:v>
                </c:pt>
                <c:pt idx="48">
                  <c:v>-13.779103445094021</c:v>
                </c:pt>
                <c:pt idx="49">
                  <c:v>-12.788615493668223</c:v>
                </c:pt>
                <c:pt idx="50">
                  <c:v>-11.744770333146681</c:v>
                </c:pt>
                <c:pt idx="51">
                  <c:v>-10.638924972769049</c:v>
                </c:pt>
                <c:pt idx="52">
                  <c:v>-9.4564304873649352</c:v>
                </c:pt>
                <c:pt idx="53">
                  <c:v>-8.189384688047765</c:v>
                </c:pt>
                <c:pt idx="54">
                  <c:v>-6.8382800123578491</c:v>
                </c:pt>
                <c:pt idx="55">
                  <c:v>-5.4124781872109509</c:v>
                </c:pt>
                <c:pt idx="56">
                  <c:v>-3.9286365014242692</c:v>
                </c:pt>
                <c:pt idx="57">
                  <c:v>-2.4041660390834845</c:v>
                </c:pt>
                <c:pt idx="58">
                  <c:v>-0.85565353916885933</c:v>
                </c:pt>
                <c:pt idx="59">
                  <c:v>0.70067272453566343</c:v>
                </c:pt>
                <c:pt idx="60">
                  <c:v>2.2496447190670672</c:v>
                </c:pt>
                <c:pt idx="61">
                  <c:v>3.7763942712544543</c:v>
                </c:pt>
                <c:pt idx="62">
                  <c:v>5.2655897810939036</c:v>
                </c:pt>
                <c:pt idx="63">
                  <c:v>6.7027134581625125</c:v>
                </c:pt>
                <c:pt idx="64">
                  <c:v>8.072704830092988</c:v>
                </c:pt>
                <c:pt idx="65">
                  <c:v>9.3615189360330611</c:v>
                </c:pt>
                <c:pt idx="66">
                  <c:v>10.555048837703932</c:v>
                </c:pt>
                <c:pt idx="67">
                  <c:v>11.640376838225256</c:v>
                </c:pt>
                <c:pt idx="68">
                  <c:v>12.60468040983454</c:v>
                </c:pt>
                <c:pt idx="69">
                  <c:v>13.436465306646578</c:v>
                </c:pt>
                <c:pt idx="70">
                  <c:v>14.125036188449689</c:v>
                </c:pt>
                <c:pt idx="71">
                  <c:v>14.66170912133688</c:v>
                </c:pt>
                <c:pt idx="72">
                  <c:v>15.038384406185203</c:v>
                </c:pt>
                <c:pt idx="73">
                  <c:v>15.249612982209882</c:v>
                </c:pt>
                <c:pt idx="74">
                  <c:v>15.292314699336277</c:v>
                </c:pt>
                <c:pt idx="75">
                  <c:v>15.165484956822965</c:v>
                </c:pt>
                <c:pt idx="76">
                  <c:v>14.871350094162938</c:v>
                </c:pt>
                <c:pt idx="77">
                  <c:v>14.418263734050822</c:v>
                </c:pt>
                <c:pt idx="78">
                  <c:v>13.820963193210597</c:v>
                </c:pt>
                <c:pt idx="79">
                  <c:v>13.100814979068362</c:v>
                </c:pt>
                <c:pt idx="80">
                  <c:v>12.283713225909381</c:v>
                </c:pt>
                <c:pt idx="81">
                  <c:v>11.390958427846773</c:v>
                </c:pt>
                <c:pt idx="82">
                  <c:v>10.438305002364142</c:v>
                </c:pt>
                <c:pt idx="83">
                  <c:v>9.4347082562737228</c:v>
                </c:pt>
                <c:pt idx="84">
                  <c:v>8.3848606211276344</c:v>
                </c:pt>
                <c:pt idx="85">
                  <c:v>7.295810128494729</c:v>
                </c:pt>
                <c:pt idx="86">
                  <c:v>6.1783156959737964</c:v>
                </c:pt>
                <c:pt idx="87">
                  <c:v>5.0479865610213519</c:v>
                </c:pt>
                <c:pt idx="88">
                  <c:v>3.9386868053238375</c:v>
                </c:pt>
                <c:pt idx="89">
                  <c:v>2.8588865955255987</c:v>
                </c:pt>
                <c:pt idx="90">
                  <c:v>1.8179323224066033</c:v>
                </c:pt>
                <c:pt idx="91">
                  <c:v>0.82721489972993911</c:v>
                </c:pt>
                <c:pt idx="92">
                  <c:v>-0.10158268402943393</c:v>
                </c:pt>
                <c:pt idx="93">
                  <c:v>-0.95940611280342059</c:v>
                </c:pt>
                <c:pt idx="94">
                  <c:v>-1.7412901164901622</c:v>
                </c:pt>
                <c:pt idx="95">
                  <c:v>-2.446358470954038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A-984B-9E3C-2D968CEF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168536"/>
        <c:axId val="-2135174584"/>
      </c:lineChart>
      <c:valAx>
        <c:axId val="-21351745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Energie in kWh</a:t>
                </a:r>
              </a:p>
            </c:rich>
          </c:tx>
          <c:layout>
            <c:manualLayout>
              <c:xMode val="edge"/>
              <c:yMode val="edge"/>
              <c:x val="2.8250000000000001E-2"/>
              <c:y val="0.67588888888888898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68536"/>
        <c:crossesAt val="0"/>
        <c:crossBetween val="between"/>
      </c:valAx>
      <c:catAx>
        <c:axId val="-213516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7458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Leistungsbedarf Haushalte gesamt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Energie'!$G$2</c:f>
              <c:strCache>
                <c:ptCount val="1"/>
                <c:pt idx="0">
                  <c:v>Haushalte: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Energie'!$H$7:$H$103</c:f>
              <c:numCache>
                <c:formatCode>#,##0.00</c:formatCode>
                <c:ptCount val="97"/>
                <c:pt idx="0">
                  <c:v>2.5223572117440067</c:v>
                </c:pt>
                <c:pt idx="1">
                  <c:v>2.2427832975381978</c:v>
                </c:pt>
                <c:pt idx="2">
                  <c:v>2.0106423165407312</c:v>
                </c:pt>
                <c:pt idx="3">
                  <c:v>1.8237145009413578</c:v>
                </c:pt>
                <c:pt idx="4">
                  <c:v>1.6952016277167901</c:v>
                </c:pt>
                <c:pt idx="5">
                  <c:v>1.6145890072395646</c:v>
                </c:pt>
                <c:pt idx="6">
                  <c:v>1.5655204556447297</c:v>
                </c:pt>
                <c:pt idx="7">
                  <c:v>1.5316397890673439</c:v>
                </c:pt>
                <c:pt idx="8">
                  <c:v>1.5000957201849483</c:v>
                </c:pt>
                <c:pt idx="9">
                  <c:v>1.4673833524550601</c:v>
                </c:pt>
                <c:pt idx="10">
                  <c:v>1.4381758812676548</c:v>
                </c:pt>
                <c:pt idx="11">
                  <c:v>1.4101367089277519</c:v>
                </c:pt>
                <c:pt idx="12">
                  <c:v>1.3856024331303318</c:v>
                </c:pt>
                <c:pt idx="13">
                  <c:v>1.3680779504178928</c:v>
                </c:pt>
                <c:pt idx="14">
                  <c:v>1.3598998584854194</c:v>
                </c:pt>
                <c:pt idx="15">
                  <c:v>1.3610681573329171</c:v>
                </c:pt>
                <c:pt idx="16">
                  <c:v>1.376256042350366</c:v>
                </c:pt>
                <c:pt idx="17">
                  <c:v>1.4019586169952787</c:v>
                </c:pt>
                <c:pt idx="18">
                  <c:v>1.4381758812676548</c:v>
                </c:pt>
                <c:pt idx="19">
                  <c:v>1.4825712374725091</c:v>
                </c:pt>
                <c:pt idx="20">
                  <c:v>1.5374812833048219</c:v>
                </c:pt>
                <c:pt idx="21">
                  <c:v>1.6251036968670283</c:v>
                </c:pt>
                <c:pt idx="22">
                  <c:v>1.767636156261547</c:v>
                </c:pt>
                <c:pt idx="23">
                  <c:v>1.9931178338282871</c:v>
                </c:pt>
                <c:pt idx="24">
                  <c:v>2.3132317180422088</c:v>
                </c:pt>
                <c:pt idx="25">
                  <c:v>2.685919050393458</c:v>
                </c:pt>
                <c:pt idx="26">
                  <c:v>3.0597746815921951</c:v>
                </c:pt>
                <c:pt idx="27">
                  <c:v>3.378720266958624</c:v>
                </c:pt>
                <c:pt idx="28">
                  <c:v>3.6053702433728616</c:v>
                </c:pt>
                <c:pt idx="29">
                  <c:v>3.7549124958523565</c:v>
                </c:pt>
                <c:pt idx="30">
                  <c:v>3.8553861967370162</c:v>
                </c:pt>
                <c:pt idx="31">
                  <c:v>3.9383354149092367</c:v>
                </c:pt>
                <c:pt idx="32">
                  <c:v>4.0247895296239449</c:v>
                </c:pt>
                <c:pt idx="33">
                  <c:v>4.1100753454911612</c:v>
                </c:pt>
                <c:pt idx="34">
                  <c:v>4.1825098740359135</c:v>
                </c:pt>
                <c:pt idx="35">
                  <c:v>4.2304101267832559</c:v>
                </c:pt>
                <c:pt idx="36">
                  <c:v>4.2444297129532069</c:v>
                </c:pt>
                <c:pt idx="37">
                  <c:v>4.2315784256307536</c:v>
                </c:pt>
                <c:pt idx="38">
                  <c:v>4.1988660579008599</c:v>
                </c:pt>
                <c:pt idx="39">
                  <c:v>4.1568072993910015</c:v>
                </c:pt>
                <c:pt idx="40">
                  <c:v>4.1124119431861512</c:v>
                </c:pt>
                <c:pt idx="41">
                  <c:v>4.0738580812187806</c:v>
                </c:pt>
                <c:pt idx="42">
                  <c:v>4.0458189088788776</c:v>
                </c:pt>
                <c:pt idx="43">
                  <c:v>4.0353042192514144</c:v>
                </c:pt>
                <c:pt idx="44">
                  <c:v>4.0493238054213654</c:v>
                </c:pt>
                <c:pt idx="45">
                  <c:v>4.0913825639312247</c:v>
                </c:pt>
                <c:pt idx="46">
                  <c:v>4.1661536901709715</c:v>
                </c:pt>
                <c:pt idx="47">
                  <c:v>4.278310379530593</c:v>
                </c:pt>
                <c:pt idx="48">
                  <c:v>4.4255160343150974</c:v>
                </c:pt>
                <c:pt idx="49">
                  <c:v>4.5773948844895873</c:v>
                </c:pt>
                <c:pt idx="50">
                  <c:v>4.695393068086692</c:v>
                </c:pt>
                <c:pt idx="51">
                  <c:v>4.7409567231390337</c:v>
                </c:pt>
                <c:pt idx="52">
                  <c:v>4.6872149761542179</c:v>
                </c:pt>
                <c:pt idx="53">
                  <c:v>4.5587021029296508</c:v>
                </c:pt>
                <c:pt idx="54">
                  <c:v>4.3869621723477259</c:v>
                </c:pt>
                <c:pt idx="55">
                  <c:v>4.2058758509858354</c:v>
                </c:pt>
                <c:pt idx="56">
                  <c:v>4.0434823111838822</c:v>
                </c:pt>
                <c:pt idx="57">
                  <c:v>3.9021181506368605</c:v>
                </c:pt>
                <c:pt idx="58">
                  <c:v>3.7782784728022785</c:v>
                </c:pt>
                <c:pt idx="59">
                  <c:v>3.6707949788326379</c:v>
                </c:pt>
                <c:pt idx="60">
                  <c:v>3.5761627721854561</c:v>
                </c:pt>
                <c:pt idx="61">
                  <c:v>3.4943818528607329</c:v>
                </c:pt>
                <c:pt idx="62">
                  <c:v>3.4289571174009512</c:v>
                </c:pt>
                <c:pt idx="63">
                  <c:v>3.378720266958624</c:v>
                </c:pt>
                <c:pt idx="64">
                  <c:v>3.3483444969237262</c:v>
                </c:pt>
                <c:pt idx="65">
                  <c:v>3.3366615084487652</c:v>
                </c:pt>
                <c:pt idx="66">
                  <c:v>3.3471761980762285</c:v>
                </c:pt>
                <c:pt idx="67">
                  <c:v>3.378720266958624</c:v>
                </c:pt>
                <c:pt idx="68">
                  <c:v>3.4347986116384348</c:v>
                </c:pt>
                <c:pt idx="69">
                  <c:v>3.5142429332681675</c:v>
                </c:pt>
                <c:pt idx="70">
                  <c:v>3.6182215306953149</c:v>
                </c:pt>
                <c:pt idx="71">
                  <c:v>3.7432295073773951</c:v>
                </c:pt>
                <c:pt idx="72">
                  <c:v>3.8916034610093972</c:v>
                </c:pt>
                <c:pt idx="73">
                  <c:v>4.0575018973538386</c:v>
                </c:pt>
                <c:pt idx="74">
                  <c:v>4.2362516210207337</c:v>
                </c:pt>
                <c:pt idx="75">
                  <c:v>4.4243477354675997</c:v>
                </c:pt>
                <c:pt idx="76">
                  <c:v>4.6136121487619635</c:v>
                </c:pt>
                <c:pt idx="77">
                  <c:v>4.7841837804963907</c:v>
                </c:pt>
                <c:pt idx="78">
                  <c:v>4.9150332514159478</c:v>
                </c:pt>
                <c:pt idx="79">
                  <c:v>4.9839628834182177</c:v>
                </c:pt>
                <c:pt idx="80">
                  <c:v>4.9769530903332422</c:v>
                </c:pt>
                <c:pt idx="81">
                  <c:v>4.9162015502634455</c:v>
                </c:pt>
                <c:pt idx="82">
                  <c:v>4.8274108378537424</c:v>
                </c:pt>
                <c:pt idx="83">
                  <c:v>4.7409567231390337</c:v>
                </c:pt>
                <c:pt idx="84">
                  <c:v>4.6767002865267502</c:v>
                </c:pt>
                <c:pt idx="85">
                  <c:v>4.6276317349319198</c:v>
                </c:pt>
                <c:pt idx="86">
                  <c:v>4.5808997810320751</c:v>
                </c:pt>
                <c:pt idx="87">
                  <c:v>4.521316539809777</c:v>
                </c:pt>
                <c:pt idx="88">
                  <c:v>4.4371990227900584</c:v>
                </c:pt>
                <c:pt idx="89">
                  <c:v>4.3192008391929546</c:v>
                </c:pt>
                <c:pt idx="90">
                  <c:v>4.1638170924759814</c:v>
                </c:pt>
                <c:pt idx="91">
                  <c:v>3.9628696907066567</c:v>
                </c:pt>
                <c:pt idx="92">
                  <c:v>3.7151903350374922</c:v>
                </c:pt>
                <c:pt idx="93">
                  <c:v>3.4312937150959466</c:v>
                </c:pt>
                <c:pt idx="94">
                  <c:v>3.1275360147469669</c:v>
                </c:pt>
                <c:pt idx="95">
                  <c:v>2.8202734178555038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E-0544-8A58-164FCE99A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125576"/>
        <c:axId val="-2135131592"/>
      </c:lineChart>
      <c:valAx>
        <c:axId val="-21351315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25576"/>
        <c:crossesAt val="0"/>
        <c:crossBetween val="between"/>
      </c:valAx>
      <c:catAx>
        <c:axId val="-213512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31592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Profile PV und Haushalte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'PV für Elektrolyseur'!$A$2</c:f>
              <c:strCache>
                <c:ptCount val="1"/>
                <c:pt idx="0">
                  <c:v>Zeitraum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D-5844-8B76-5AB5DE6E3BD4}"/>
            </c:ext>
          </c:extLst>
        </c:ser>
        <c:ser>
          <c:idx val="1"/>
          <c:order val="1"/>
          <c:tx>
            <c:strRef>
              <c:f>'PV für Elektrolyseur'!$A$2</c:f>
              <c:strCache>
                <c:ptCount val="1"/>
                <c:pt idx="0">
                  <c:v>Zeitraum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D-5844-8B76-5AB5DE6E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6839832"/>
        <c:axId val="-2136833928"/>
      </c:lineChart>
      <c:valAx>
        <c:axId val="-21368339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39832"/>
        <c:crossesAt val="0"/>
        <c:crossBetween val="between"/>
      </c:valAx>
      <c:catAx>
        <c:axId val="-213683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3392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66584"/>
        <c:axId val="-2136862904"/>
      </c:lineChart>
      <c:valAx>
        <c:axId val="-213686290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66584"/>
        <c:crossesAt val="0"/>
        <c:crossBetween val="between"/>
      </c:valAx>
      <c:catAx>
        <c:axId val="-2136866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6290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'PV für Elektrolyseur'!$C$2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7-2146-95BD-BC6F6004EF45}"/>
            </c:ext>
          </c:extLst>
        </c:ser>
        <c:ser>
          <c:idx val="1"/>
          <c:order val="1"/>
          <c:tx>
            <c:strRef>
              <c:f>'PV für Elektrolyseur'!$C$2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7-2146-95BD-BC6F6004EF45}"/>
            </c:ext>
          </c:extLst>
        </c:ser>
        <c:ser>
          <c:idx val="2"/>
          <c:order val="2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FFD320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A7-2146-95BD-BC6F6004EF45}"/>
            </c:ext>
          </c:extLst>
        </c:ser>
        <c:ser>
          <c:idx val="3"/>
          <c:order val="3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579D1C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A7-2146-95BD-BC6F6004EF45}"/>
            </c:ext>
          </c:extLst>
        </c:ser>
        <c:ser>
          <c:idx val="4"/>
          <c:order val="4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7E0021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A7-2146-95BD-BC6F6004EF45}"/>
            </c:ext>
          </c:extLst>
        </c:ser>
        <c:ser>
          <c:idx val="5"/>
          <c:order val="5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A7-2146-95BD-BC6F6004EF45}"/>
            </c:ext>
          </c:extLst>
        </c:ser>
        <c:ser>
          <c:idx val="6"/>
          <c:order val="6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314004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A7-2146-95BD-BC6F6004EF45}"/>
            </c:ext>
          </c:extLst>
        </c:ser>
        <c:ser>
          <c:idx val="7"/>
          <c:order val="7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AECF00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A7-2146-95BD-BC6F6004EF45}"/>
            </c:ext>
          </c:extLst>
        </c:ser>
        <c:ser>
          <c:idx val="8"/>
          <c:order val="8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4B1F6F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A7-2146-95BD-BC6F6004EF45}"/>
            </c:ext>
          </c:extLst>
        </c:ser>
        <c:ser>
          <c:idx val="9"/>
          <c:order val="9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FF95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CA7-2146-95BD-BC6F6004EF45}"/>
            </c:ext>
          </c:extLst>
        </c:ser>
        <c:ser>
          <c:idx val="10"/>
          <c:order val="10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C5000B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A7-2146-95BD-BC6F6004EF45}"/>
            </c:ext>
          </c:extLst>
        </c:ser>
        <c:ser>
          <c:idx val="11"/>
          <c:order val="11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84D1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A7-2146-95BD-BC6F6004EF45}"/>
            </c:ext>
          </c:extLst>
        </c:ser>
        <c:ser>
          <c:idx val="12"/>
          <c:order val="12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CA7-2146-95BD-BC6F6004EF45}"/>
            </c:ext>
          </c:extLst>
        </c:ser>
        <c:ser>
          <c:idx val="13"/>
          <c:order val="13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CA7-2146-95BD-BC6F6004EF45}"/>
            </c:ext>
          </c:extLst>
        </c:ser>
        <c:ser>
          <c:idx val="14"/>
          <c:order val="14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FFD320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A7-2146-95BD-BC6F6004EF45}"/>
            </c:ext>
          </c:extLst>
        </c:ser>
        <c:ser>
          <c:idx val="15"/>
          <c:order val="15"/>
          <c:tx>
            <c:strRef>
              <c:f>'PV für Elektrolyseur'!$D$2</c:f>
              <c:strCache>
                <c:ptCount val="1"/>
                <c:pt idx="0">
                  <c:v>Elektrolyseur</c:v>
                </c:pt>
              </c:strCache>
            </c:strRef>
          </c:tx>
          <c:spPr>
            <a:ln w="28800">
              <a:solidFill>
                <a:srgbClr val="579D1C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Elektrolyseur'!$D$7:$D$103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CA7-2146-95BD-BC6F6004EF45}"/>
            </c:ext>
          </c:extLst>
        </c:ser>
        <c:ser>
          <c:idx val="16"/>
          <c:order val="16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7E0021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CA7-2146-95BD-BC6F6004EF45}"/>
            </c:ext>
          </c:extLst>
        </c:ser>
        <c:ser>
          <c:idx val="17"/>
          <c:order val="17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CA7-2146-95BD-BC6F6004EF45}"/>
            </c:ext>
          </c:extLst>
        </c:ser>
        <c:ser>
          <c:idx val="18"/>
          <c:order val="18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314004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CA7-2146-95BD-BC6F6004EF45}"/>
            </c:ext>
          </c:extLst>
        </c:ser>
        <c:ser>
          <c:idx val="19"/>
          <c:order val="19"/>
          <c:tx>
            <c:strRef>
              <c:f>'PV für Elektrolyseur'!$F$2</c:f>
              <c:strCache>
                <c:ptCount val="1"/>
              </c:strCache>
            </c:strRef>
          </c:tx>
          <c:spPr>
            <a:ln w="28800">
              <a:solidFill>
                <a:srgbClr val="AECF00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Elektrolyseur'!$F$7:$F$103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59.016035086779361</c:v>
                </c:pt>
                <c:pt idx="28">
                  <c:v>344.33595582454558</c:v>
                </c:pt>
                <c:pt idx="29">
                  <c:v>741.87613958887925</c:v>
                </c:pt>
                <c:pt idx="30">
                  <c:v>1247.7786166790183</c:v>
                </c:pt>
                <c:pt idx="31">
                  <c:v>1857.1353924776856</c:v>
                </c:pt>
                <c:pt idx="32">
                  <c:v>2564.0360051835601</c:v>
                </c:pt>
                <c:pt idx="33">
                  <c:v>3361.624797300432</c:v>
                </c:pt>
                <c:pt idx="34">
                  <c:v>4242.1673459309513</c:v>
                </c:pt>
                <c:pt idx="35">
                  <c:v>5197.1254081752004</c:v>
                </c:pt>
                <c:pt idx="36">
                  <c:v>6217.2396554248799</c:v>
                </c:pt>
                <c:pt idx="37">
                  <c:v>7292.6193948694799</c:v>
                </c:pt>
                <c:pt idx="38">
                  <c:v>8412.8384088273106</c:v>
                </c:pt>
                <c:pt idx="39">
                  <c:v>9567.0359832318481</c:v>
                </c:pt>
                <c:pt idx="40">
                  <c:v>10744.022146323288</c:v>
                </c:pt>
                <c:pt idx="41">
                  <c:v>11932.386097797384</c:v>
                </c:pt>
                <c:pt idx="42">
                  <c:v>13120.606777750199</c:v>
                </c:pt>
                <c:pt idx="43">
                  <c:v>14297.16450402137</c:v>
                </c:pt>
                <c:pt idx="44">
                  <c:v>15450.652596187656</c:v>
                </c:pt>
                <c:pt idx="45">
                  <c:v>16569.887904586394</c:v>
                </c:pt>
                <c:pt idx="46">
                  <c:v>17644.01917335948</c:v>
                </c:pt>
                <c:pt idx="47">
                  <c:v>18662.63218749595</c:v>
                </c:pt>
                <c:pt idx="48">
                  <c:v>19615.850685014761</c:v>
                </c:pt>
                <c:pt idx="49">
                  <c:v>20494.432056462672</c:v>
                </c:pt>
                <c:pt idx="50">
                  <c:v>21289.856904414864</c:v>
                </c:pt>
                <c:pt idx="51">
                  <c:v>21994.411595158945</c:v>
                </c:pt>
                <c:pt idx="52">
                  <c:v>22601.263002649608</c:v>
                </c:pt>
                <c:pt idx="53">
                  <c:v>23104.524720475991</c:v>
                </c:pt>
                <c:pt idx="54">
                  <c:v>23499.314100257736</c:v>
                </c:pt>
                <c:pt idx="55">
                  <c:v>23781.799563776232</c:v>
                </c:pt>
                <c:pt idx="56">
                  <c:v>23949.237730393463</c:v>
                </c:pt>
                <c:pt idx="57">
                  <c:v>24000</c:v>
                </c:pt>
                <c:pt idx="58">
                  <c:v>23933.588333905871</c:v>
                </c:pt>
                <c:pt idx="59">
                  <c:v>23750.64008076175</c:v>
                </c:pt>
                <c:pt idx="60">
                  <c:v>23452.921800746568</c:v>
                </c:pt>
                <c:pt idx="61">
                  <c:v>23043.312147864672</c:v>
                </c:pt>
                <c:pt idx="62">
                  <c:v>22525.773976221</c:v>
                </c:pt>
                <c:pt idx="63">
                  <c:v>21905.315940559343</c:v>
                </c:pt>
                <c:pt idx="64">
                  <c:v>21187.943963149512</c:v>
                </c:pt>
                <c:pt idx="65">
                  <c:v>20380.603037301742</c:v>
                </c:pt>
                <c:pt idx="66">
                  <c:v>19491.109931423303</c:v>
                </c:pt>
                <c:pt idx="67">
                  <c:v>18528.07744570541</c:v>
                </c:pt>
                <c:pt idx="68">
                  <c:v>17500.830955381371</c:v>
                </c:pt>
                <c:pt idx="69">
                  <c:v>16419.318049239169</c:v>
                </c:pt>
                <c:pt idx="70">
                  <c:v>15294.012138978625</c:v>
                </c:pt>
                <c:pt idx="71">
                  <c:v>14135.810973422784</c:v>
                </c:pt>
                <c:pt idx="72">
                  <c:v>12955.931040966456</c:v>
                </c:pt>
                <c:pt idx="73">
                  <c:v>11765.798883486121</c:v>
                </c:pt>
                <c:pt idx="74">
                  <c:v>10576.940374863143</c:v>
                </c:pt>
                <c:pt idx="75">
                  <c:v>9400.8690369944397</c:v>
                </c:pt>
                <c:pt idx="76">
                  <c:v>8248.974475492465</c:v>
                </c:pt>
                <c:pt idx="77">
                  <c:v>7132.4120161150076</c:v>
                </c:pt>
                <c:pt idx="78">
                  <c:v>6061.9946113321203</c:v>
                </c:pt>
                <c:pt idx="79">
                  <c:v>5048.0880644382723</c:v>
                </c:pt>
                <c:pt idx="80">
                  <c:v>4100.5105864735679</c:v>
                </c:pt>
                <c:pt idx="81">
                  <c:v>3228.4376592312242</c:v>
                </c:pt>
                <c:pt idx="82">
                  <c:v>2440.3131262157281</c:v>
                </c:pt>
                <c:pt idx="83">
                  <c:v>1743.7673730656545</c:v>
                </c:pt>
                <c:pt idx="84">
                  <c:v>1145.5433902617528</c:v>
                </c:pt>
                <c:pt idx="85">
                  <c:v>651.43143456071039</c:v>
                </c:pt>
                <c:pt idx="86">
                  <c:v>266.212922276028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CA7-2146-95BD-BC6F6004EF45}"/>
            </c:ext>
          </c:extLst>
        </c:ser>
        <c:ser>
          <c:idx val="20"/>
          <c:order val="20"/>
          <c:tx>
            <c:strRef>
              <c:f>'PV für Elektrolyseur'!$G$2</c:f>
              <c:strCache>
                <c:ptCount val="1"/>
              </c:strCache>
            </c:strRef>
          </c:tx>
          <c:spPr>
            <a:ln w="28800">
              <a:solidFill>
                <a:srgbClr val="4B1F6F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Elektrolyseur'!$G$7:$G$103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CA7-2146-95BD-BC6F6004EF45}"/>
            </c:ext>
          </c:extLst>
        </c:ser>
        <c:ser>
          <c:idx val="21"/>
          <c:order val="21"/>
          <c:tx>
            <c:strRef>
              <c:f>'PV für Elektrolyseur'!$H$2</c:f>
              <c:strCache>
                <c:ptCount val="1"/>
              </c:strCache>
            </c:strRef>
          </c:tx>
          <c:spPr>
            <a:ln w="28800">
              <a:solidFill>
                <a:srgbClr val="FF95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Elektrolyseur'!$H$7:$H$103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CA7-2146-95BD-BC6F6004EF45}"/>
            </c:ext>
          </c:extLst>
        </c:ser>
        <c:ser>
          <c:idx val="22"/>
          <c:order val="22"/>
          <c:tx>
            <c:strRef>
              <c:f>'PV für Elektrolyseur'!$I$2</c:f>
              <c:strCache>
                <c:ptCount val="1"/>
              </c:strCache>
            </c:strRef>
          </c:tx>
          <c:spPr>
            <a:ln w="28800">
              <a:solidFill>
                <a:srgbClr val="C5000B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Elektrolyseur'!$I$7:$I$103</c:f>
              <c:numCache>
                <c:formatCode>#,##0.00</c:formatCode>
                <c:ptCount val="97"/>
                <c:pt idx="0">
                  <c:v>-8000</c:v>
                </c:pt>
                <c:pt idx="1">
                  <c:v>-8000</c:v>
                </c:pt>
                <c:pt idx="2">
                  <c:v>-8000</c:v>
                </c:pt>
                <c:pt idx="3">
                  <c:v>-8000</c:v>
                </c:pt>
                <c:pt idx="4">
                  <c:v>-8000</c:v>
                </c:pt>
                <c:pt idx="5">
                  <c:v>-8000</c:v>
                </c:pt>
                <c:pt idx="6">
                  <c:v>-8000</c:v>
                </c:pt>
                <c:pt idx="7">
                  <c:v>-8000</c:v>
                </c:pt>
                <c:pt idx="8">
                  <c:v>-8000</c:v>
                </c:pt>
                <c:pt idx="9">
                  <c:v>-8000</c:v>
                </c:pt>
                <c:pt idx="10">
                  <c:v>-8000</c:v>
                </c:pt>
                <c:pt idx="11">
                  <c:v>-8000</c:v>
                </c:pt>
                <c:pt idx="12">
                  <c:v>-8000</c:v>
                </c:pt>
                <c:pt idx="13">
                  <c:v>-8000</c:v>
                </c:pt>
                <c:pt idx="14">
                  <c:v>-8000</c:v>
                </c:pt>
                <c:pt idx="15">
                  <c:v>-8000</c:v>
                </c:pt>
                <c:pt idx="16">
                  <c:v>-8000</c:v>
                </c:pt>
                <c:pt idx="17">
                  <c:v>-8000</c:v>
                </c:pt>
                <c:pt idx="18">
                  <c:v>-8000</c:v>
                </c:pt>
                <c:pt idx="19">
                  <c:v>-8000</c:v>
                </c:pt>
                <c:pt idx="20">
                  <c:v>-8000</c:v>
                </c:pt>
                <c:pt idx="21">
                  <c:v>-8000</c:v>
                </c:pt>
                <c:pt idx="22">
                  <c:v>-8000</c:v>
                </c:pt>
                <c:pt idx="23">
                  <c:v>-8000</c:v>
                </c:pt>
                <c:pt idx="24">
                  <c:v>-8000</c:v>
                </c:pt>
                <c:pt idx="25">
                  <c:v>-8000</c:v>
                </c:pt>
                <c:pt idx="26">
                  <c:v>-8000</c:v>
                </c:pt>
                <c:pt idx="27">
                  <c:v>-7940.9839649132209</c:v>
                </c:pt>
                <c:pt idx="28">
                  <c:v>-7655.6640441754544</c:v>
                </c:pt>
                <c:pt idx="29">
                  <c:v>-7258.1238604111204</c:v>
                </c:pt>
                <c:pt idx="30">
                  <c:v>-6752.2213833209817</c:v>
                </c:pt>
                <c:pt idx="31">
                  <c:v>-6142.8646075223141</c:v>
                </c:pt>
                <c:pt idx="32">
                  <c:v>-5435.9639948164404</c:v>
                </c:pt>
                <c:pt idx="33">
                  <c:v>-4638.375202699568</c:v>
                </c:pt>
                <c:pt idx="34">
                  <c:v>-3757.8326540690487</c:v>
                </c:pt>
                <c:pt idx="35">
                  <c:v>-2802.8745918247996</c:v>
                </c:pt>
                <c:pt idx="36">
                  <c:v>-1782.7603445751201</c:v>
                </c:pt>
                <c:pt idx="37">
                  <c:v>-707.38060513052005</c:v>
                </c:pt>
                <c:pt idx="38">
                  <c:v>412.83840882731056</c:v>
                </c:pt>
                <c:pt idx="39">
                  <c:v>1567.0359832318481</c:v>
                </c:pt>
                <c:pt idx="40">
                  <c:v>2744.0221463232883</c:v>
                </c:pt>
                <c:pt idx="41">
                  <c:v>3932.3860977973836</c:v>
                </c:pt>
                <c:pt idx="42">
                  <c:v>5120.6067777501994</c:v>
                </c:pt>
                <c:pt idx="43">
                  <c:v>6297.1645040213698</c:v>
                </c:pt>
                <c:pt idx="44">
                  <c:v>7450.6525961876559</c:v>
                </c:pt>
                <c:pt idx="45">
                  <c:v>8569.8879045863941</c:v>
                </c:pt>
                <c:pt idx="46">
                  <c:v>9644.0191733594802</c:v>
                </c:pt>
                <c:pt idx="47">
                  <c:v>10662.63218749595</c:v>
                </c:pt>
                <c:pt idx="48">
                  <c:v>11615.850685014761</c:v>
                </c:pt>
                <c:pt idx="49">
                  <c:v>12494.432056462672</c:v>
                </c:pt>
                <c:pt idx="50">
                  <c:v>13289.856904414864</c:v>
                </c:pt>
                <c:pt idx="51">
                  <c:v>13994.411595158945</c:v>
                </c:pt>
                <c:pt idx="52">
                  <c:v>14601.263002649608</c:v>
                </c:pt>
                <c:pt idx="53">
                  <c:v>15104.524720475991</c:v>
                </c:pt>
                <c:pt idx="54">
                  <c:v>15499.314100257736</c:v>
                </c:pt>
                <c:pt idx="55">
                  <c:v>15781.799563776232</c:v>
                </c:pt>
                <c:pt idx="56">
                  <c:v>15949.237730393463</c:v>
                </c:pt>
                <c:pt idx="57">
                  <c:v>16000</c:v>
                </c:pt>
                <c:pt idx="58">
                  <c:v>15933.588333905871</c:v>
                </c:pt>
                <c:pt idx="59">
                  <c:v>15750.64008076175</c:v>
                </c:pt>
                <c:pt idx="60">
                  <c:v>15452.921800746568</c:v>
                </c:pt>
                <c:pt idx="61">
                  <c:v>15043.312147864672</c:v>
                </c:pt>
                <c:pt idx="62">
                  <c:v>14525.773976221</c:v>
                </c:pt>
                <c:pt idx="63">
                  <c:v>13905.315940559343</c:v>
                </c:pt>
                <c:pt idx="64">
                  <c:v>13187.943963149512</c:v>
                </c:pt>
                <c:pt idx="65">
                  <c:v>12380.603037301742</c:v>
                </c:pt>
                <c:pt idx="66">
                  <c:v>11491.109931423303</c:v>
                </c:pt>
                <c:pt idx="67">
                  <c:v>10528.07744570541</c:v>
                </c:pt>
                <c:pt idx="68">
                  <c:v>9500.8309553813706</c:v>
                </c:pt>
                <c:pt idx="69">
                  <c:v>8419.3180492391693</c:v>
                </c:pt>
                <c:pt idx="70">
                  <c:v>7294.0121389786254</c:v>
                </c:pt>
                <c:pt idx="71">
                  <c:v>6135.8109734227837</c:v>
                </c:pt>
                <c:pt idx="72">
                  <c:v>4955.9310409664558</c:v>
                </c:pt>
                <c:pt idx="73">
                  <c:v>3765.7988834861208</c:v>
                </c:pt>
                <c:pt idx="74">
                  <c:v>2576.940374863143</c:v>
                </c:pt>
                <c:pt idx="75">
                  <c:v>1400.8690369944397</c:v>
                </c:pt>
                <c:pt idx="76">
                  <c:v>248.97447549246499</c:v>
                </c:pt>
                <c:pt idx="77">
                  <c:v>-867.58798388499235</c:v>
                </c:pt>
                <c:pt idx="78">
                  <c:v>-1938.0053886678797</c:v>
                </c:pt>
                <c:pt idx="79">
                  <c:v>-2951.9119355617277</c:v>
                </c:pt>
                <c:pt idx="80">
                  <c:v>-3899.4894135264321</c:v>
                </c:pt>
                <c:pt idx="81">
                  <c:v>-4771.5623407687763</c:v>
                </c:pt>
                <c:pt idx="82">
                  <c:v>-5559.6868737842724</c:v>
                </c:pt>
                <c:pt idx="83">
                  <c:v>-6256.2326269343457</c:v>
                </c:pt>
                <c:pt idx="84">
                  <c:v>-6854.4566097382467</c:v>
                </c:pt>
                <c:pt idx="85">
                  <c:v>-7348.5685654392892</c:v>
                </c:pt>
                <c:pt idx="86">
                  <c:v>-7733.7870777239723</c:v>
                </c:pt>
                <c:pt idx="87">
                  <c:v>-8000</c:v>
                </c:pt>
                <c:pt idx="88">
                  <c:v>-8000</c:v>
                </c:pt>
                <c:pt idx="89">
                  <c:v>-8000</c:v>
                </c:pt>
                <c:pt idx="90">
                  <c:v>-8000</c:v>
                </c:pt>
                <c:pt idx="91">
                  <c:v>-8000</c:v>
                </c:pt>
                <c:pt idx="92">
                  <c:v>-8000</c:v>
                </c:pt>
                <c:pt idx="93">
                  <c:v>-8000</c:v>
                </c:pt>
                <c:pt idx="94">
                  <c:v>-8000</c:v>
                </c:pt>
                <c:pt idx="95">
                  <c:v>-8000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CA7-2146-95BD-BC6F6004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419624"/>
        <c:axId val="-2135423064"/>
      </c:lineChart>
      <c:valAx>
        <c:axId val="-21354230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419624"/>
        <c:crossesAt val="0"/>
        <c:crossBetween val="between"/>
      </c:valAx>
      <c:catAx>
        <c:axId val="-2135419624"/>
        <c:scaling>
          <c:orientation val="minMax"/>
        </c:scaling>
        <c:delete val="0"/>
        <c:axPos val="b"/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42306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Differenz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'PV für Elektrolyseur'!$M$2:$M$4</c:f>
              <c:strCache>
                <c:ptCount val="3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'PV für Elektrolyseur'!$M$7:$M$103</c:f>
              <c:numCache>
                <c:formatCode>General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00-7856-CE45-8E53-7AC4EB0D5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846936"/>
        <c:axId val="-2137840984"/>
      </c:barChart>
      <c:valAx>
        <c:axId val="-21378409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Differenz Angebot - Nachfrage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46936"/>
        <c:crossesAt val="0"/>
        <c:crossBetween val="between"/>
      </c:valAx>
      <c:catAx>
        <c:axId val="-213784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4098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PV Gesamt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'PV für Elektrolyseur'!$P$4</c:f>
              <c:strCache>
                <c:ptCount val="1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'PV für Elektrolyseur'!$P$7:$P$103</c:f>
              <c:numCache>
                <c:formatCode>General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00-3D26-B448-A11C-3E567EC9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80952"/>
        <c:axId val="-2135386952"/>
      </c:barChart>
      <c:valAx>
        <c:axId val="-213538695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Erzeugung in kW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80952"/>
        <c:crossesAt val="0"/>
        <c:crossBetween val="between"/>
      </c:valAx>
      <c:catAx>
        <c:axId val="-213538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86952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Investitionsrechnung!$B$8</c:f>
              <c:strCache>
                <c:ptCount val="1"/>
                <c:pt idx="0">
                  <c:v>Annuität</c:v>
                </c:pt>
              </c:strCache>
            </c:strRef>
          </c:tx>
          <c:val>
            <c:numRef>
              <c:f>Investitionsrechnung!$B$9:$B$29</c:f>
              <c:numCache>
                <c:formatCode>0</c:formatCode>
                <c:ptCount val="21"/>
                <c:pt idx="0">
                  <c:v>6721.5707596859211</c:v>
                </c:pt>
                <c:pt idx="1">
                  <c:v>6721.5707596859211</c:v>
                </c:pt>
                <c:pt idx="2">
                  <c:v>6721.5707596859211</c:v>
                </c:pt>
                <c:pt idx="3">
                  <c:v>6721.5707596859211</c:v>
                </c:pt>
                <c:pt idx="4">
                  <c:v>6721.5707596859211</c:v>
                </c:pt>
                <c:pt idx="5">
                  <c:v>6721.5707596859211</c:v>
                </c:pt>
                <c:pt idx="6">
                  <c:v>6721.5707596859211</c:v>
                </c:pt>
                <c:pt idx="7">
                  <c:v>6721.5707596859211</c:v>
                </c:pt>
                <c:pt idx="8">
                  <c:v>6721.5707596859211</c:v>
                </c:pt>
                <c:pt idx="9">
                  <c:v>6721.5707596859211</c:v>
                </c:pt>
                <c:pt idx="10">
                  <c:v>6721.5707596859211</c:v>
                </c:pt>
                <c:pt idx="11">
                  <c:v>6721.5707596859211</c:v>
                </c:pt>
                <c:pt idx="12">
                  <c:v>6721.5707596859211</c:v>
                </c:pt>
                <c:pt idx="13">
                  <c:v>6721.5707596859211</c:v>
                </c:pt>
                <c:pt idx="14">
                  <c:v>6721.5707596859211</c:v>
                </c:pt>
                <c:pt idx="15">
                  <c:v>6721.5707596859211</c:v>
                </c:pt>
                <c:pt idx="16">
                  <c:v>6721.5707596859211</c:v>
                </c:pt>
                <c:pt idx="17">
                  <c:v>6721.5707596859211</c:v>
                </c:pt>
                <c:pt idx="18">
                  <c:v>6721.5707596859211</c:v>
                </c:pt>
                <c:pt idx="19">
                  <c:v>6721.5707596859211</c:v>
                </c:pt>
                <c:pt idx="20">
                  <c:v>6721.5707596859211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8-834F-A11B-1E2CE5AAD83F}"/>
            </c:ext>
          </c:extLst>
        </c:ser>
        <c:ser>
          <c:idx val="4"/>
          <c:order val="1"/>
          <c:tx>
            <c:strRef>
              <c:f>Investitionsrechnung!$E$8</c:f>
              <c:strCache>
                <c:ptCount val="1"/>
                <c:pt idx="0">
                  <c:v>Zinsen</c:v>
                </c:pt>
              </c:strCache>
            </c:strRef>
          </c:tx>
          <c:val>
            <c:numRef>
              <c:f>Investitionsrechnung!$E$9:$E$29</c:f>
              <c:numCache>
                <c:formatCode>0</c:formatCode>
                <c:ptCount val="21"/>
                <c:pt idx="0">
                  <c:v>3000</c:v>
                </c:pt>
                <c:pt idx="1">
                  <c:v>2888.3528772094228</c:v>
                </c:pt>
                <c:pt idx="2">
                  <c:v>2773.356340735128</c:v>
                </c:pt>
                <c:pt idx="3">
                  <c:v>2654.9099081666045</c:v>
                </c:pt>
                <c:pt idx="4">
                  <c:v>2532.9100826210251</c:v>
                </c:pt>
                <c:pt idx="5">
                  <c:v>2407.2502623090777</c:v>
                </c:pt>
                <c:pt idx="6">
                  <c:v>2277.8206473877722</c:v>
                </c:pt>
                <c:pt idx="7">
                  <c:v>2144.5081440188278</c:v>
                </c:pt>
                <c:pt idx="8">
                  <c:v>2007.1962655488151</c:v>
                </c:pt>
                <c:pt idx="9">
                  <c:v>1865.765030724702</c:v>
                </c:pt>
                <c:pt idx="10">
                  <c:v>1720.0908588558655</c:v>
                </c:pt>
                <c:pt idx="11">
                  <c:v>1570.0464618309641</c:v>
                </c:pt>
                <c:pt idx="12">
                  <c:v>1415.5007328953152</c:v>
                </c:pt>
                <c:pt idx="13">
                  <c:v>1256.318632091597</c:v>
                </c:pt>
                <c:pt idx="14">
                  <c:v>1092.3610682637673</c:v>
                </c:pt>
                <c:pt idx="15">
                  <c:v>923.4847775211025</c:v>
                </c:pt>
                <c:pt idx="16">
                  <c:v>749.5421980561581</c:v>
                </c:pt>
                <c:pt idx="17">
                  <c:v>570.38134120726511</c:v>
                </c:pt>
                <c:pt idx="18">
                  <c:v>385.84565865290557</c:v>
                </c:pt>
                <c:pt idx="19">
                  <c:v>195.77390562191508</c:v>
                </c:pt>
                <c:pt idx="20">
                  <c:v>-5.1022652769461277E-12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8-834F-A11B-1E2CE5AAD83F}"/>
            </c:ext>
          </c:extLst>
        </c:ser>
        <c:ser>
          <c:idx val="5"/>
          <c:order val="2"/>
          <c:tx>
            <c:strRef>
              <c:f>Investitionsrechnung!$F$8</c:f>
              <c:strCache>
                <c:ptCount val="1"/>
                <c:pt idx="0">
                  <c:v>Tilgung</c:v>
                </c:pt>
              </c:strCache>
            </c:strRef>
          </c:tx>
          <c:val>
            <c:numRef>
              <c:f>Investitionsrechnung!$F$9:$F$29</c:f>
              <c:numCache>
                <c:formatCode>0</c:formatCode>
                <c:ptCount val="21"/>
                <c:pt idx="0">
                  <c:v>3721.5707596859211</c:v>
                </c:pt>
                <c:pt idx="1">
                  <c:v>3833.2178824764983</c:v>
                </c:pt>
                <c:pt idx="2">
                  <c:v>3948.2144189507931</c:v>
                </c:pt>
                <c:pt idx="3">
                  <c:v>4066.6608515193166</c:v>
                </c:pt>
                <c:pt idx="4">
                  <c:v>4188.6606770648959</c:v>
                </c:pt>
                <c:pt idx="5">
                  <c:v>4314.3204973768434</c:v>
                </c:pt>
                <c:pt idx="6">
                  <c:v>4443.7501122981485</c:v>
                </c:pt>
                <c:pt idx="7">
                  <c:v>4577.0626156670933</c:v>
                </c:pt>
                <c:pt idx="8">
                  <c:v>4714.374494137106</c:v>
                </c:pt>
                <c:pt idx="9">
                  <c:v>4855.8057289612188</c:v>
                </c:pt>
                <c:pt idx="10">
                  <c:v>5001.4799008300561</c:v>
                </c:pt>
                <c:pt idx="11">
                  <c:v>5151.5242978549568</c:v>
                </c:pt>
                <c:pt idx="12">
                  <c:v>5306.0700267906059</c:v>
                </c:pt>
                <c:pt idx="13">
                  <c:v>5465.2521275943236</c:v>
                </c:pt>
                <c:pt idx="14">
                  <c:v>5629.2096914221538</c:v>
                </c:pt>
                <c:pt idx="15">
                  <c:v>5798.0859821648182</c:v>
                </c:pt>
                <c:pt idx="16">
                  <c:v>5972.0285616297633</c:v>
                </c:pt>
                <c:pt idx="17">
                  <c:v>6151.1894184786561</c:v>
                </c:pt>
                <c:pt idx="18">
                  <c:v>6335.7251010330156</c:v>
                </c:pt>
                <c:pt idx="19">
                  <c:v>6525.7968540640059</c:v>
                </c:pt>
                <c:pt idx="20">
                  <c:v>6721.5707596859265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8-834F-A11B-1E2CE5AAD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576568"/>
        <c:axId val="2125573576"/>
      </c:lineChart>
      <c:catAx>
        <c:axId val="2125576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5573576"/>
        <c:crosses val="autoZero"/>
        <c:auto val="1"/>
        <c:lblAlgn val="ctr"/>
        <c:lblOffset val="100"/>
        <c:noMultiLvlLbl val="0"/>
      </c:catAx>
      <c:valAx>
        <c:axId val="21255735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25576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Verbrauch Gesamt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631249999999999"/>
          <c:y val="0.36055555555555602"/>
          <c:w val="0.84343749999999995"/>
          <c:h val="0.65911111111111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'PV für Elektrolyseur'!$I$4</c:f>
              <c:strCache>
                <c:ptCount val="1"/>
                <c:pt idx="0">
                  <c:v>[kW]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'PV für Elektrolyseur'!$I$7:$I$102</c:f>
              <c:numCache>
                <c:formatCode>#,##0.00</c:formatCode>
                <c:ptCount val="96"/>
                <c:pt idx="0">
                  <c:v>-8000</c:v>
                </c:pt>
                <c:pt idx="1">
                  <c:v>-8000</c:v>
                </c:pt>
                <c:pt idx="2">
                  <c:v>-8000</c:v>
                </c:pt>
                <c:pt idx="3">
                  <c:v>-8000</c:v>
                </c:pt>
                <c:pt idx="4">
                  <c:v>-8000</c:v>
                </c:pt>
                <c:pt idx="5">
                  <c:v>-8000</c:v>
                </c:pt>
                <c:pt idx="6">
                  <c:v>-8000</c:v>
                </c:pt>
                <c:pt idx="7">
                  <c:v>-8000</c:v>
                </c:pt>
                <c:pt idx="8">
                  <c:v>-8000</c:v>
                </c:pt>
                <c:pt idx="9">
                  <c:v>-8000</c:v>
                </c:pt>
                <c:pt idx="10">
                  <c:v>-8000</c:v>
                </c:pt>
                <c:pt idx="11">
                  <c:v>-8000</c:v>
                </c:pt>
                <c:pt idx="12">
                  <c:v>-8000</c:v>
                </c:pt>
                <c:pt idx="13">
                  <c:v>-8000</c:v>
                </c:pt>
                <c:pt idx="14">
                  <c:v>-8000</c:v>
                </c:pt>
                <c:pt idx="15">
                  <c:v>-8000</c:v>
                </c:pt>
                <c:pt idx="16">
                  <c:v>-8000</c:v>
                </c:pt>
                <c:pt idx="17">
                  <c:v>-8000</c:v>
                </c:pt>
                <c:pt idx="18">
                  <c:v>-8000</c:v>
                </c:pt>
                <c:pt idx="19">
                  <c:v>-8000</c:v>
                </c:pt>
                <c:pt idx="20">
                  <c:v>-8000</c:v>
                </c:pt>
                <c:pt idx="21">
                  <c:v>-8000</c:v>
                </c:pt>
                <c:pt idx="22">
                  <c:v>-8000</c:v>
                </c:pt>
                <c:pt idx="23">
                  <c:v>-8000</c:v>
                </c:pt>
                <c:pt idx="24">
                  <c:v>-8000</c:v>
                </c:pt>
                <c:pt idx="25">
                  <c:v>-8000</c:v>
                </c:pt>
                <c:pt idx="26">
                  <c:v>-8000</c:v>
                </c:pt>
                <c:pt idx="27">
                  <c:v>-7940.9839649132209</c:v>
                </c:pt>
                <c:pt idx="28">
                  <c:v>-7655.6640441754544</c:v>
                </c:pt>
                <c:pt idx="29">
                  <c:v>-7258.1238604111204</c:v>
                </c:pt>
                <c:pt idx="30">
                  <c:v>-6752.2213833209817</c:v>
                </c:pt>
                <c:pt idx="31">
                  <c:v>-6142.8646075223141</c:v>
                </c:pt>
                <c:pt idx="32">
                  <c:v>-5435.9639948164404</c:v>
                </c:pt>
                <c:pt idx="33">
                  <c:v>-4638.375202699568</c:v>
                </c:pt>
                <c:pt idx="34">
                  <c:v>-3757.8326540690487</c:v>
                </c:pt>
                <c:pt idx="35">
                  <c:v>-2802.8745918247996</c:v>
                </c:pt>
                <c:pt idx="36">
                  <c:v>-1782.7603445751201</c:v>
                </c:pt>
                <c:pt idx="37">
                  <c:v>-707.38060513052005</c:v>
                </c:pt>
                <c:pt idx="38">
                  <c:v>412.83840882731056</c:v>
                </c:pt>
                <c:pt idx="39">
                  <c:v>1567.0359832318481</c:v>
                </c:pt>
                <c:pt idx="40">
                  <c:v>2744.0221463232883</c:v>
                </c:pt>
                <c:pt idx="41">
                  <c:v>3932.3860977973836</c:v>
                </c:pt>
                <c:pt idx="42">
                  <c:v>5120.6067777501994</c:v>
                </c:pt>
                <c:pt idx="43">
                  <c:v>6297.1645040213698</c:v>
                </c:pt>
                <c:pt idx="44">
                  <c:v>7450.6525961876559</c:v>
                </c:pt>
                <c:pt idx="45">
                  <c:v>8569.8879045863941</c:v>
                </c:pt>
                <c:pt idx="46">
                  <c:v>9644.0191733594802</c:v>
                </c:pt>
                <c:pt idx="47">
                  <c:v>10662.63218749595</c:v>
                </c:pt>
                <c:pt idx="48">
                  <c:v>11615.850685014761</c:v>
                </c:pt>
                <c:pt idx="49">
                  <c:v>12494.432056462672</c:v>
                </c:pt>
                <c:pt idx="50">
                  <c:v>13289.856904414864</c:v>
                </c:pt>
                <c:pt idx="51">
                  <c:v>13994.411595158945</c:v>
                </c:pt>
                <c:pt idx="52">
                  <c:v>14601.263002649608</c:v>
                </c:pt>
                <c:pt idx="53">
                  <c:v>15104.524720475991</c:v>
                </c:pt>
                <c:pt idx="54">
                  <c:v>15499.314100257736</c:v>
                </c:pt>
                <c:pt idx="55">
                  <c:v>15781.799563776232</c:v>
                </c:pt>
                <c:pt idx="56">
                  <c:v>15949.237730393463</c:v>
                </c:pt>
                <c:pt idx="57">
                  <c:v>16000</c:v>
                </c:pt>
                <c:pt idx="58">
                  <c:v>15933.588333905871</c:v>
                </c:pt>
                <c:pt idx="59">
                  <c:v>15750.64008076175</c:v>
                </c:pt>
                <c:pt idx="60">
                  <c:v>15452.921800746568</c:v>
                </c:pt>
                <c:pt idx="61">
                  <c:v>15043.312147864672</c:v>
                </c:pt>
                <c:pt idx="62">
                  <c:v>14525.773976221</c:v>
                </c:pt>
                <c:pt idx="63">
                  <c:v>13905.315940559343</c:v>
                </c:pt>
                <c:pt idx="64">
                  <c:v>13187.943963149512</c:v>
                </c:pt>
                <c:pt idx="65">
                  <c:v>12380.603037301742</c:v>
                </c:pt>
                <c:pt idx="66">
                  <c:v>11491.109931423303</c:v>
                </c:pt>
                <c:pt idx="67">
                  <c:v>10528.07744570541</c:v>
                </c:pt>
                <c:pt idx="68">
                  <c:v>9500.8309553813706</c:v>
                </c:pt>
                <c:pt idx="69">
                  <c:v>8419.3180492391693</c:v>
                </c:pt>
                <c:pt idx="70">
                  <c:v>7294.0121389786254</c:v>
                </c:pt>
                <c:pt idx="71">
                  <c:v>6135.8109734227837</c:v>
                </c:pt>
                <c:pt idx="72">
                  <c:v>4955.9310409664558</c:v>
                </c:pt>
                <c:pt idx="73">
                  <c:v>3765.7988834861208</c:v>
                </c:pt>
                <c:pt idx="74">
                  <c:v>2576.940374863143</c:v>
                </c:pt>
                <c:pt idx="75">
                  <c:v>1400.8690369944397</c:v>
                </c:pt>
                <c:pt idx="76">
                  <c:v>248.97447549246499</c:v>
                </c:pt>
                <c:pt idx="77">
                  <c:v>-867.58798388499235</c:v>
                </c:pt>
                <c:pt idx="78">
                  <c:v>-1938.0053886678797</c:v>
                </c:pt>
                <c:pt idx="79">
                  <c:v>-2951.9119355617277</c:v>
                </c:pt>
                <c:pt idx="80">
                  <c:v>-3899.4894135264321</c:v>
                </c:pt>
                <c:pt idx="81">
                  <c:v>-4771.5623407687763</c:v>
                </c:pt>
                <c:pt idx="82">
                  <c:v>-5559.6868737842724</c:v>
                </c:pt>
                <c:pt idx="83">
                  <c:v>-6256.2326269343457</c:v>
                </c:pt>
                <c:pt idx="84">
                  <c:v>-6854.4566097382467</c:v>
                </c:pt>
                <c:pt idx="85">
                  <c:v>-7348.5685654392892</c:v>
                </c:pt>
                <c:pt idx="86">
                  <c:v>-7733.7870777239723</c:v>
                </c:pt>
                <c:pt idx="87">
                  <c:v>-8000</c:v>
                </c:pt>
                <c:pt idx="88">
                  <c:v>-8000</c:v>
                </c:pt>
                <c:pt idx="89">
                  <c:v>-8000</c:v>
                </c:pt>
                <c:pt idx="90">
                  <c:v>-8000</c:v>
                </c:pt>
                <c:pt idx="91">
                  <c:v>-8000</c:v>
                </c:pt>
                <c:pt idx="92">
                  <c:v>-8000</c:v>
                </c:pt>
                <c:pt idx="93">
                  <c:v>-8000</c:v>
                </c:pt>
                <c:pt idx="94">
                  <c:v>-8000</c:v>
                </c:pt>
                <c:pt idx="95">
                  <c:v>-8000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F-6444-81E4-9B32B842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877480"/>
        <c:axId val="-2137871544"/>
      </c:barChart>
      <c:valAx>
        <c:axId val="-21378715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Verbrauch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77480"/>
        <c:crossesAt val="0"/>
        <c:crossBetween val="between"/>
      </c:valAx>
      <c:catAx>
        <c:axId val="-213787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7154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Batteriebedarf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'PV für Elektrolyseur'!$N$4</c:f>
              <c:strCache>
                <c:ptCount val="1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'PV für Elektrolyseur'!$N$7:$N$102</c:f>
              <c:numCache>
                <c:formatCode>General</c:formatCode>
                <c:ptCount val="96"/>
              </c:numCache>
            </c:numRef>
          </c:val>
          <c:extLst>
            <c:ext xmlns:c16="http://schemas.microsoft.com/office/drawing/2014/chart" uri="{C3380CC4-5D6E-409C-BE32-E72D297353CC}">
              <c16:uniqueId val="{00000000-E96E-B946-82AA-7B289A8B3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34376"/>
        <c:axId val="-2135340376"/>
      </c:barChart>
      <c:valAx>
        <c:axId val="-213534037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Energie in kWh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34376"/>
        <c:crossesAt val="0"/>
        <c:crossBetween val="between"/>
      </c:valAx>
      <c:catAx>
        <c:axId val="-2135334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40376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PV Skaliert (1 kWp)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'PV für Elektrolyseur'!$J$4</c:f>
              <c:strCache>
                <c:ptCount val="1"/>
                <c:pt idx="0">
                  <c:v>[kWh]: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'PV für Elektrolyseur'!$J$7:$J$103</c:f>
              <c:numCache>
                <c:formatCode>#,##0.00</c:formatCode>
                <c:ptCount val="97"/>
                <c:pt idx="0">
                  <c:v>-2000</c:v>
                </c:pt>
                <c:pt idx="1">
                  <c:v>-4000</c:v>
                </c:pt>
                <c:pt idx="2">
                  <c:v>-4000</c:v>
                </c:pt>
                <c:pt idx="3">
                  <c:v>-6000</c:v>
                </c:pt>
                <c:pt idx="4">
                  <c:v>-8000</c:v>
                </c:pt>
                <c:pt idx="5">
                  <c:v>-10000</c:v>
                </c:pt>
                <c:pt idx="6">
                  <c:v>-12000</c:v>
                </c:pt>
                <c:pt idx="7">
                  <c:v>-14000</c:v>
                </c:pt>
                <c:pt idx="8">
                  <c:v>-16000</c:v>
                </c:pt>
                <c:pt idx="9">
                  <c:v>-18000</c:v>
                </c:pt>
                <c:pt idx="10">
                  <c:v>-20000</c:v>
                </c:pt>
                <c:pt idx="11">
                  <c:v>-22000</c:v>
                </c:pt>
                <c:pt idx="12">
                  <c:v>-24000</c:v>
                </c:pt>
                <c:pt idx="13">
                  <c:v>-26000</c:v>
                </c:pt>
                <c:pt idx="14">
                  <c:v>-28000</c:v>
                </c:pt>
                <c:pt idx="15">
                  <c:v>-30000</c:v>
                </c:pt>
                <c:pt idx="16">
                  <c:v>-32000</c:v>
                </c:pt>
                <c:pt idx="17">
                  <c:v>-34000</c:v>
                </c:pt>
                <c:pt idx="18">
                  <c:v>-36000</c:v>
                </c:pt>
                <c:pt idx="19">
                  <c:v>-38000</c:v>
                </c:pt>
                <c:pt idx="20">
                  <c:v>-40000</c:v>
                </c:pt>
                <c:pt idx="21">
                  <c:v>-42000</c:v>
                </c:pt>
                <c:pt idx="22">
                  <c:v>-44000</c:v>
                </c:pt>
                <c:pt idx="23">
                  <c:v>-46000</c:v>
                </c:pt>
                <c:pt idx="24">
                  <c:v>-48000</c:v>
                </c:pt>
                <c:pt idx="25">
                  <c:v>-50000</c:v>
                </c:pt>
                <c:pt idx="26">
                  <c:v>-52000</c:v>
                </c:pt>
                <c:pt idx="27">
                  <c:v>-53985.245991228308</c:v>
                </c:pt>
                <c:pt idx="28">
                  <c:v>-55899.162002272169</c:v>
                </c:pt>
                <c:pt idx="29">
                  <c:v>-57713.692967374947</c:v>
                </c:pt>
                <c:pt idx="30">
                  <c:v>-59401.748313205193</c:v>
                </c:pt>
                <c:pt idx="31">
                  <c:v>-60937.464465085774</c:v>
                </c:pt>
                <c:pt idx="32">
                  <c:v>-62296.455463789884</c:v>
                </c:pt>
                <c:pt idx="33">
                  <c:v>-63456.049264464775</c:v>
                </c:pt>
                <c:pt idx="34">
                  <c:v>-64395.50742798204</c:v>
                </c:pt>
                <c:pt idx="35">
                  <c:v>-65096.226075938241</c:v>
                </c:pt>
                <c:pt idx="36">
                  <c:v>-65541.916162082023</c:v>
                </c:pt>
                <c:pt idx="37">
                  <c:v>-65718.761313364652</c:v>
                </c:pt>
                <c:pt idx="38">
                  <c:v>-65615.551711157823</c:v>
                </c:pt>
                <c:pt idx="39">
                  <c:v>-65223.79271534986</c:v>
                </c:pt>
                <c:pt idx="40">
                  <c:v>-64537.787178769038</c:v>
                </c:pt>
                <c:pt idx="41">
                  <c:v>-63554.690654319689</c:v>
                </c:pt>
                <c:pt idx="42">
                  <c:v>-62274.538959882142</c:v>
                </c:pt>
                <c:pt idx="43">
                  <c:v>-60700.247833876798</c:v>
                </c:pt>
                <c:pt idx="44">
                  <c:v>-58837.584684829882</c:v>
                </c:pt>
                <c:pt idx="45">
                  <c:v>-56695.112708683286</c:v>
                </c:pt>
                <c:pt idx="46">
                  <c:v>-54284.107915343418</c:v>
                </c:pt>
                <c:pt idx="47">
                  <c:v>-51618.449868469434</c:v>
                </c:pt>
                <c:pt idx="48">
                  <c:v>-48714.487197215742</c:v>
                </c:pt>
                <c:pt idx="49">
                  <c:v>-45590.879183100071</c:v>
                </c:pt>
                <c:pt idx="50">
                  <c:v>-42268.414956996356</c:v>
                </c:pt>
                <c:pt idx="51">
                  <c:v>-38769.812058206619</c:v>
                </c:pt>
                <c:pt idx="52">
                  <c:v>-35119.496307544214</c:v>
                </c:pt>
                <c:pt idx="53">
                  <c:v>-31343.365127425215</c:v>
                </c:pt>
                <c:pt idx="54">
                  <c:v>-27468.536602360782</c:v>
                </c:pt>
                <c:pt idx="55">
                  <c:v>-23523.086711416723</c:v>
                </c:pt>
                <c:pt idx="56">
                  <c:v>-19535.777278818357</c:v>
                </c:pt>
                <c:pt idx="57">
                  <c:v>-15535.777278818357</c:v>
                </c:pt>
                <c:pt idx="58">
                  <c:v>-11552.38019534189</c:v>
                </c:pt>
                <c:pt idx="59">
                  <c:v>-7614.7201751514522</c:v>
                </c:pt>
                <c:pt idx="60">
                  <c:v>-3751.4897249648102</c:v>
                </c:pt>
                <c:pt idx="61">
                  <c:v>9.3383120013577354</c:v>
                </c:pt>
                <c:pt idx="62">
                  <c:v>3640.7818060566078</c:v>
                </c:pt>
                <c:pt idx="63">
                  <c:v>7117.1107911964436</c:v>
                </c:pt>
                <c:pt idx="64">
                  <c:v>10414.096781983822</c:v>
                </c:pt>
                <c:pt idx="65">
                  <c:v>13509.247541309258</c:v>
                </c:pt>
                <c:pt idx="66">
                  <c:v>16382.025024165083</c:v>
                </c:pt>
                <c:pt idx="67">
                  <c:v>19014.044385591435</c:v>
                </c:pt>
                <c:pt idx="68">
                  <c:v>21389.252124436778</c:v>
                </c:pt>
                <c:pt idx="69">
                  <c:v>23494.08163674657</c:v>
                </c:pt>
                <c:pt idx="70">
                  <c:v>25317.584671491226</c:v>
                </c:pt>
                <c:pt idx="71">
                  <c:v>26851.53741484692</c:v>
                </c:pt>
                <c:pt idx="72">
                  <c:v>28090.520175088535</c:v>
                </c:pt>
                <c:pt idx="73">
                  <c:v>29031.969895960065</c:v>
                </c:pt>
                <c:pt idx="74">
                  <c:v>29676.204989675851</c:v>
                </c:pt>
                <c:pt idx="75">
                  <c:v>30026.42224892446</c:v>
                </c:pt>
                <c:pt idx="76">
                  <c:v>30088.665867797576</c:v>
                </c:pt>
                <c:pt idx="77">
                  <c:v>29871.768871826327</c:v>
                </c:pt>
                <c:pt idx="78">
                  <c:v>29387.267524659357</c:v>
                </c:pt>
                <c:pt idx="79">
                  <c:v>28649.289540768925</c:v>
                </c:pt>
                <c:pt idx="80">
                  <c:v>27674.417187387317</c:v>
                </c:pt>
                <c:pt idx="81">
                  <c:v>26481.526602195121</c:v>
                </c:pt>
                <c:pt idx="82">
                  <c:v>25091.604883749053</c:v>
                </c:pt>
                <c:pt idx="83">
                  <c:v>23527.546727015466</c:v>
                </c:pt>
                <c:pt idx="84">
                  <c:v>21813.932574580904</c:v>
                </c:pt>
                <c:pt idx="85">
                  <c:v>19976.790433221082</c:v>
                </c:pt>
                <c:pt idx="86">
                  <c:v>18043.343663790089</c:v>
                </c:pt>
                <c:pt idx="87">
                  <c:v>16043.343663790089</c:v>
                </c:pt>
                <c:pt idx="88">
                  <c:v>14043.343663790089</c:v>
                </c:pt>
                <c:pt idx="89">
                  <c:v>12043.343663790089</c:v>
                </c:pt>
                <c:pt idx="90">
                  <c:v>10043.343663790089</c:v>
                </c:pt>
                <c:pt idx="91">
                  <c:v>8043.3436637900886</c:v>
                </c:pt>
                <c:pt idx="92">
                  <c:v>6043.3436637900886</c:v>
                </c:pt>
                <c:pt idx="93">
                  <c:v>4043.3436637900886</c:v>
                </c:pt>
                <c:pt idx="94">
                  <c:v>2043.3436637900886</c:v>
                </c:pt>
                <c:pt idx="95">
                  <c:v>43.343663790088613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5-6E4D-953F-C711D90C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297128"/>
        <c:axId val="-2135303128"/>
      </c:barChart>
      <c:valAx>
        <c:axId val="-21353031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Erzeugung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97128"/>
        <c:crossesAt val="0"/>
        <c:crossBetween val="between"/>
      </c:valAx>
      <c:catAx>
        <c:axId val="-213529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0312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Leistung gesamt PV und Elektrolyseur</a:t>
            </a:r>
          </a:p>
        </c:rich>
      </c:tx>
      <c:layout>
        <c:manualLayout>
          <c:xMode val="edge"/>
          <c:yMode val="edge"/>
          <c:x val="0.33735372349660742"/>
          <c:y val="2.3521131977627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24323047968276"/>
          <c:y val="0.14101906384660026"/>
          <c:w val="0.81874700502114717"/>
          <c:h val="0.64028657505154896"/>
        </c:manualLayout>
      </c:layout>
      <c:lineChart>
        <c:grouping val="standard"/>
        <c:varyColors val="0"/>
        <c:ser>
          <c:idx val="0"/>
          <c:order val="0"/>
          <c:tx>
            <c:strRef>
              <c:f>'PV für Elektrolyseur'!$E$2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Elektrolyseur'!$F$7:$F$103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59.016035086779361</c:v>
                </c:pt>
                <c:pt idx="28">
                  <c:v>344.33595582454558</c:v>
                </c:pt>
                <c:pt idx="29">
                  <c:v>741.87613958887925</c:v>
                </c:pt>
                <c:pt idx="30">
                  <c:v>1247.7786166790183</c:v>
                </c:pt>
                <c:pt idx="31">
                  <c:v>1857.1353924776856</c:v>
                </c:pt>
                <c:pt idx="32">
                  <c:v>2564.0360051835601</c:v>
                </c:pt>
                <c:pt idx="33">
                  <c:v>3361.624797300432</c:v>
                </c:pt>
                <c:pt idx="34">
                  <c:v>4242.1673459309513</c:v>
                </c:pt>
                <c:pt idx="35">
                  <c:v>5197.1254081752004</c:v>
                </c:pt>
                <c:pt idx="36">
                  <c:v>6217.2396554248799</c:v>
                </c:pt>
                <c:pt idx="37">
                  <c:v>7292.6193948694799</c:v>
                </c:pt>
                <c:pt idx="38">
                  <c:v>8412.8384088273106</c:v>
                </c:pt>
                <c:pt idx="39">
                  <c:v>9567.0359832318481</c:v>
                </c:pt>
                <c:pt idx="40">
                  <c:v>10744.022146323288</c:v>
                </c:pt>
                <c:pt idx="41">
                  <c:v>11932.386097797384</c:v>
                </c:pt>
                <c:pt idx="42">
                  <c:v>13120.606777750199</c:v>
                </c:pt>
                <c:pt idx="43">
                  <c:v>14297.16450402137</c:v>
                </c:pt>
                <c:pt idx="44">
                  <c:v>15450.652596187656</c:v>
                </c:pt>
                <c:pt idx="45">
                  <c:v>16569.887904586394</c:v>
                </c:pt>
                <c:pt idx="46">
                  <c:v>17644.01917335948</c:v>
                </c:pt>
                <c:pt idx="47">
                  <c:v>18662.63218749595</c:v>
                </c:pt>
                <c:pt idx="48">
                  <c:v>19615.850685014761</c:v>
                </c:pt>
                <c:pt idx="49">
                  <c:v>20494.432056462672</c:v>
                </c:pt>
                <c:pt idx="50">
                  <c:v>21289.856904414864</c:v>
                </c:pt>
                <c:pt idx="51">
                  <c:v>21994.411595158945</c:v>
                </c:pt>
                <c:pt idx="52">
                  <c:v>22601.263002649608</c:v>
                </c:pt>
                <c:pt idx="53">
                  <c:v>23104.524720475991</c:v>
                </c:pt>
                <c:pt idx="54">
                  <c:v>23499.314100257736</c:v>
                </c:pt>
                <c:pt idx="55">
                  <c:v>23781.799563776232</c:v>
                </c:pt>
                <c:pt idx="56">
                  <c:v>23949.237730393463</c:v>
                </c:pt>
                <c:pt idx="57">
                  <c:v>24000</c:v>
                </c:pt>
                <c:pt idx="58">
                  <c:v>23933.588333905871</c:v>
                </c:pt>
                <c:pt idx="59">
                  <c:v>23750.64008076175</c:v>
                </c:pt>
                <c:pt idx="60">
                  <c:v>23452.921800746568</c:v>
                </c:pt>
                <c:pt idx="61">
                  <c:v>23043.312147864672</c:v>
                </c:pt>
                <c:pt idx="62">
                  <c:v>22525.773976221</c:v>
                </c:pt>
                <c:pt idx="63">
                  <c:v>21905.315940559343</c:v>
                </c:pt>
                <c:pt idx="64">
                  <c:v>21187.943963149512</c:v>
                </c:pt>
                <c:pt idx="65">
                  <c:v>20380.603037301742</c:v>
                </c:pt>
                <c:pt idx="66">
                  <c:v>19491.109931423303</c:v>
                </c:pt>
                <c:pt idx="67">
                  <c:v>18528.07744570541</c:v>
                </c:pt>
                <c:pt idx="68">
                  <c:v>17500.830955381371</c:v>
                </c:pt>
                <c:pt idx="69">
                  <c:v>16419.318049239169</c:v>
                </c:pt>
                <c:pt idx="70">
                  <c:v>15294.012138978625</c:v>
                </c:pt>
                <c:pt idx="71">
                  <c:v>14135.810973422784</c:v>
                </c:pt>
                <c:pt idx="72">
                  <c:v>12955.931040966456</c:v>
                </c:pt>
                <c:pt idx="73">
                  <c:v>11765.798883486121</c:v>
                </c:pt>
                <c:pt idx="74">
                  <c:v>10576.940374863143</c:v>
                </c:pt>
                <c:pt idx="75">
                  <c:v>9400.8690369944397</c:v>
                </c:pt>
                <c:pt idx="76">
                  <c:v>8248.974475492465</c:v>
                </c:pt>
                <c:pt idx="77">
                  <c:v>7132.4120161150076</c:v>
                </c:pt>
                <c:pt idx="78">
                  <c:v>6061.9946113321203</c:v>
                </c:pt>
                <c:pt idx="79">
                  <c:v>5048.0880644382723</c:v>
                </c:pt>
                <c:pt idx="80">
                  <c:v>4100.5105864735679</c:v>
                </c:pt>
                <c:pt idx="81">
                  <c:v>3228.4376592312242</c:v>
                </c:pt>
                <c:pt idx="82">
                  <c:v>2440.3131262157281</c:v>
                </c:pt>
                <c:pt idx="83">
                  <c:v>1743.7673730656545</c:v>
                </c:pt>
                <c:pt idx="84">
                  <c:v>1145.5433902617528</c:v>
                </c:pt>
                <c:pt idx="85">
                  <c:v>651.43143456071039</c:v>
                </c:pt>
                <c:pt idx="86">
                  <c:v>266.212922276028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5-8043-B18A-04A826293173}"/>
            </c:ext>
          </c:extLst>
        </c:ser>
        <c:ser>
          <c:idx val="1"/>
          <c:order val="1"/>
          <c:tx>
            <c:strRef>
              <c:f>'PV für Elektrolyseur'!$G$2</c:f>
              <c:strCache>
                <c:ptCount val="1"/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Elektrolyseur'!$H$7:$H$103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5-8043-B18A-04A82629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255384"/>
        <c:axId val="-2135261080"/>
      </c:lineChart>
      <c:valAx>
        <c:axId val="-213526108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55384"/>
        <c:crossesAt val="0"/>
        <c:crossBetween val="between"/>
      </c:valAx>
      <c:catAx>
        <c:axId val="-213525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61080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Differenz der Leistung</a:t>
            </a:r>
          </a:p>
        </c:rich>
      </c:tx>
      <c:layout>
        <c:manualLayout>
          <c:xMode val="edge"/>
          <c:yMode val="edge"/>
          <c:x val="0.42785799112444528"/>
          <c:y val="2.352113197762714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'PV für Elektrolyseur'!$I$3</c:f>
              <c:strCache>
                <c:ptCount val="1"/>
                <c:pt idx="0">
                  <c:v>Leistung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Elektrolyseur'!$I$7:$I$103</c:f>
              <c:numCache>
                <c:formatCode>#,##0.00</c:formatCode>
                <c:ptCount val="97"/>
                <c:pt idx="0">
                  <c:v>-8000</c:v>
                </c:pt>
                <c:pt idx="1">
                  <c:v>-8000</c:v>
                </c:pt>
                <c:pt idx="2">
                  <c:v>-8000</c:v>
                </c:pt>
                <c:pt idx="3">
                  <c:v>-8000</c:v>
                </c:pt>
                <c:pt idx="4">
                  <c:v>-8000</c:v>
                </c:pt>
                <c:pt idx="5">
                  <c:v>-8000</c:v>
                </c:pt>
                <c:pt idx="6">
                  <c:v>-8000</c:v>
                </c:pt>
                <c:pt idx="7">
                  <c:v>-8000</c:v>
                </c:pt>
                <c:pt idx="8">
                  <c:v>-8000</c:v>
                </c:pt>
                <c:pt idx="9">
                  <c:v>-8000</c:v>
                </c:pt>
                <c:pt idx="10">
                  <c:v>-8000</c:v>
                </c:pt>
                <c:pt idx="11">
                  <c:v>-8000</c:v>
                </c:pt>
                <c:pt idx="12">
                  <c:v>-8000</c:v>
                </c:pt>
                <c:pt idx="13">
                  <c:v>-8000</c:v>
                </c:pt>
                <c:pt idx="14">
                  <c:v>-8000</c:v>
                </c:pt>
                <c:pt idx="15">
                  <c:v>-8000</c:v>
                </c:pt>
                <c:pt idx="16">
                  <c:v>-8000</c:v>
                </c:pt>
                <c:pt idx="17">
                  <c:v>-8000</c:v>
                </c:pt>
                <c:pt idx="18">
                  <c:v>-8000</c:v>
                </c:pt>
                <c:pt idx="19">
                  <c:v>-8000</c:v>
                </c:pt>
                <c:pt idx="20">
                  <c:v>-8000</c:v>
                </c:pt>
                <c:pt idx="21">
                  <c:v>-8000</c:v>
                </c:pt>
                <c:pt idx="22">
                  <c:v>-8000</c:v>
                </c:pt>
                <c:pt idx="23">
                  <c:v>-8000</c:v>
                </c:pt>
                <c:pt idx="24">
                  <c:v>-8000</c:v>
                </c:pt>
                <c:pt idx="25">
                  <c:v>-8000</c:v>
                </c:pt>
                <c:pt idx="26">
                  <c:v>-8000</c:v>
                </c:pt>
                <c:pt idx="27">
                  <c:v>-7940.9839649132209</c:v>
                </c:pt>
                <c:pt idx="28">
                  <c:v>-7655.6640441754544</c:v>
                </c:pt>
                <c:pt idx="29">
                  <c:v>-7258.1238604111204</c:v>
                </c:pt>
                <c:pt idx="30">
                  <c:v>-6752.2213833209817</c:v>
                </c:pt>
                <c:pt idx="31">
                  <c:v>-6142.8646075223141</c:v>
                </c:pt>
                <c:pt idx="32">
                  <c:v>-5435.9639948164404</c:v>
                </c:pt>
                <c:pt idx="33">
                  <c:v>-4638.375202699568</c:v>
                </c:pt>
                <c:pt idx="34">
                  <c:v>-3757.8326540690487</c:v>
                </c:pt>
                <c:pt idx="35">
                  <c:v>-2802.8745918247996</c:v>
                </c:pt>
                <c:pt idx="36">
                  <c:v>-1782.7603445751201</c:v>
                </c:pt>
                <c:pt idx="37">
                  <c:v>-707.38060513052005</c:v>
                </c:pt>
                <c:pt idx="38">
                  <c:v>412.83840882731056</c:v>
                </c:pt>
                <c:pt idx="39">
                  <c:v>1567.0359832318481</c:v>
                </c:pt>
                <c:pt idx="40">
                  <c:v>2744.0221463232883</c:v>
                </c:pt>
                <c:pt idx="41">
                  <c:v>3932.3860977973836</c:v>
                </c:pt>
                <c:pt idx="42">
                  <c:v>5120.6067777501994</c:v>
                </c:pt>
                <c:pt idx="43">
                  <c:v>6297.1645040213698</c:v>
                </c:pt>
                <c:pt idx="44">
                  <c:v>7450.6525961876559</c:v>
                </c:pt>
                <c:pt idx="45">
                  <c:v>8569.8879045863941</c:v>
                </c:pt>
                <c:pt idx="46">
                  <c:v>9644.0191733594802</c:v>
                </c:pt>
                <c:pt idx="47">
                  <c:v>10662.63218749595</c:v>
                </c:pt>
                <c:pt idx="48">
                  <c:v>11615.850685014761</c:v>
                </c:pt>
                <c:pt idx="49">
                  <c:v>12494.432056462672</c:v>
                </c:pt>
                <c:pt idx="50">
                  <c:v>13289.856904414864</c:v>
                </c:pt>
                <c:pt idx="51">
                  <c:v>13994.411595158945</c:v>
                </c:pt>
                <c:pt idx="52">
                  <c:v>14601.263002649608</c:v>
                </c:pt>
                <c:pt idx="53">
                  <c:v>15104.524720475991</c:v>
                </c:pt>
                <c:pt idx="54">
                  <c:v>15499.314100257736</c:v>
                </c:pt>
                <c:pt idx="55">
                  <c:v>15781.799563776232</c:v>
                </c:pt>
                <c:pt idx="56">
                  <c:v>15949.237730393463</c:v>
                </c:pt>
                <c:pt idx="57">
                  <c:v>16000</c:v>
                </c:pt>
                <c:pt idx="58">
                  <c:v>15933.588333905871</c:v>
                </c:pt>
                <c:pt idx="59">
                  <c:v>15750.64008076175</c:v>
                </c:pt>
                <c:pt idx="60">
                  <c:v>15452.921800746568</c:v>
                </c:pt>
                <c:pt idx="61">
                  <c:v>15043.312147864672</c:v>
                </c:pt>
                <c:pt idx="62">
                  <c:v>14525.773976221</c:v>
                </c:pt>
                <c:pt idx="63">
                  <c:v>13905.315940559343</c:v>
                </c:pt>
                <c:pt idx="64">
                  <c:v>13187.943963149512</c:v>
                </c:pt>
                <c:pt idx="65">
                  <c:v>12380.603037301742</c:v>
                </c:pt>
                <c:pt idx="66">
                  <c:v>11491.109931423303</c:v>
                </c:pt>
                <c:pt idx="67">
                  <c:v>10528.07744570541</c:v>
                </c:pt>
                <c:pt idx="68">
                  <c:v>9500.8309553813706</c:v>
                </c:pt>
                <c:pt idx="69">
                  <c:v>8419.3180492391693</c:v>
                </c:pt>
                <c:pt idx="70">
                  <c:v>7294.0121389786254</c:v>
                </c:pt>
                <c:pt idx="71">
                  <c:v>6135.8109734227837</c:v>
                </c:pt>
                <c:pt idx="72">
                  <c:v>4955.9310409664558</c:v>
                </c:pt>
                <c:pt idx="73">
                  <c:v>3765.7988834861208</c:v>
                </c:pt>
                <c:pt idx="74">
                  <c:v>2576.940374863143</c:v>
                </c:pt>
                <c:pt idx="75">
                  <c:v>1400.8690369944397</c:v>
                </c:pt>
                <c:pt idx="76">
                  <c:v>248.97447549246499</c:v>
                </c:pt>
                <c:pt idx="77">
                  <c:v>-867.58798388499235</c:v>
                </c:pt>
                <c:pt idx="78">
                  <c:v>-1938.0053886678797</c:v>
                </c:pt>
                <c:pt idx="79">
                  <c:v>-2951.9119355617277</c:v>
                </c:pt>
                <c:pt idx="80">
                  <c:v>-3899.4894135264321</c:v>
                </c:pt>
                <c:pt idx="81">
                  <c:v>-4771.5623407687763</c:v>
                </c:pt>
                <c:pt idx="82">
                  <c:v>-5559.6868737842724</c:v>
                </c:pt>
                <c:pt idx="83">
                  <c:v>-6256.2326269343457</c:v>
                </c:pt>
                <c:pt idx="84">
                  <c:v>-6854.4566097382467</c:v>
                </c:pt>
                <c:pt idx="85">
                  <c:v>-7348.5685654392892</c:v>
                </c:pt>
                <c:pt idx="86">
                  <c:v>-7733.7870777239723</c:v>
                </c:pt>
                <c:pt idx="87">
                  <c:v>-8000</c:v>
                </c:pt>
                <c:pt idx="88">
                  <c:v>-8000</c:v>
                </c:pt>
                <c:pt idx="89">
                  <c:v>-8000</c:v>
                </c:pt>
                <c:pt idx="90">
                  <c:v>-8000</c:v>
                </c:pt>
                <c:pt idx="91">
                  <c:v>-8000</c:v>
                </c:pt>
                <c:pt idx="92">
                  <c:v>-8000</c:v>
                </c:pt>
                <c:pt idx="93">
                  <c:v>-8000</c:v>
                </c:pt>
                <c:pt idx="94">
                  <c:v>-8000</c:v>
                </c:pt>
                <c:pt idx="95">
                  <c:v>-8000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1-3A4D-A3DA-5A8C76606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212408"/>
        <c:axId val="-2135218424"/>
      </c:lineChart>
      <c:valAx>
        <c:axId val="-213521842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12408"/>
        <c:crossesAt val="0"/>
        <c:crossBetween val="between"/>
      </c:valAx>
      <c:catAx>
        <c:axId val="-213521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21842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Energiebilanz</a:t>
            </a:r>
          </a:p>
        </c:rich>
      </c:tx>
      <c:layout>
        <c:manualLayout>
          <c:xMode val="edge"/>
          <c:yMode val="edge"/>
          <c:x val="0.47071205839253843"/>
          <c:y val="1.960094331468928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'PV für Elektrolyseur'!$J$3</c:f>
              <c:strCache>
                <c:ptCount val="1"/>
                <c:pt idx="0">
                  <c:v>Energie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Elektrolyseur'!$J$7:$J$103</c:f>
              <c:numCache>
                <c:formatCode>#,##0.00</c:formatCode>
                <c:ptCount val="97"/>
                <c:pt idx="0">
                  <c:v>-2000</c:v>
                </c:pt>
                <c:pt idx="1">
                  <c:v>-4000</c:v>
                </c:pt>
                <c:pt idx="2">
                  <c:v>-4000</c:v>
                </c:pt>
                <c:pt idx="3">
                  <c:v>-6000</c:v>
                </c:pt>
                <c:pt idx="4">
                  <c:v>-8000</c:v>
                </c:pt>
                <c:pt idx="5">
                  <c:v>-10000</c:v>
                </c:pt>
                <c:pt idx="6">
                  <c:v>-12000</c:v>
                </c:pt>
                <c:pt idx="7">
                  <c:v>-14000</c:v>
                </c:pt>
                <c:pt idx="8">
                  <c:v>-16000</c:v>
                </c:pt>
                <c:pt idx="9">
                  <c:v>-18000</c:v>
                </c:pt>
                <c:pt idx="10">
                  <c:v>-20000</c:v>
                </c:pt>
                <c:pt idx="11">
                  <c:v>-22000</c:v>
                </c:pt>
                <c:pt idx="12">
                  <c:v>-24000</c:v>
                </c:pt>
                <c:pt idx="13">
                  <c:v>-26000</c:v>
                </c:pt>
                <c:pt idx="14">
                  <c:v>-28000</c:v>
                </c:pt>
                <c:pt idx="15">
                  <c:v>-30000</c:v>
                </c:pt>
                <c:pt idx="16">
                  <c:v>-32000</c:v>
                </c:pt>
                <c:pt idx="17">
                  <c:v>-34000</c:v>
                </c:pt>
                <c:pt idx="18">
                  <c:v>-36000</c:v>
                </c:pt>
                <c:pt idx="19">
                  <c:v>-38000</c:v>
                </c:pt>
                <c:pt idx="20">
                  <c:v>-40000</c:v>
                </c:pt>
                <c:pt idx="21">
                  <c:v>-42000</c:v>
                </c:pt>
                <c:pt idx="22">
                  <c:v>-44000</c:v>
                </c:pt>
                <c:pt idx="23">
                  <c:v>-46000</c:v>
                </c:pt>
                <c:pt idx="24">
                  <c:v>-48000</c:v>
                </c:pt>
                <c:pt idx="25">
                  <c:v>-50000</c:v>
                </c:pt>
                <c:pt idx="26">
                  <c:v>-52000</c:v>
                </c:pt>
                <c:pt idx="27">
                  <c:v>-53985.245991228308</c:v>
                </c:pt>
                <c:pt idx="28">
                  <c:v>-55899.162002272169</c:v>
                </c:pt>
                <c:pt idx="29">
                  <c:v>-57713.692967374947</c:v>
                </c:pt>
                <c:pt idx="30">
                  <c:v>-59401.748313205193</c:v>
                </c:pt>
                <c:pt idx="31">
                  <c:v>-60937.464465085774</c:v>
                </c:pt>
                <c:pt idx="32">
                  <c:v>-62296.455463789884</c:v>
                </c:pt>
                <c:pt idx="33">
                  <c:v>-63456.049264464775</c:v>
                </c:pt>
                <c:pt idx="34">
                  <c:v>-64395.50742798204</c:v>
                </c:pt>
                <c:pt idx="35">
                  <c:v>-65096.226075938241</c:v>
                </c:pt>
                <c:pt idx="36">
                  <c:v>-65541.916162082023</c:v>
                </c:pt>
                <c:pt idx="37">
                  <c:v>-65718.761313364652</c:v>
                </c:pt>
                <c:pt idx="38">
                  <c:v>-65615.551711157823</c:v>
                </c:pt>
                <c:pt idx="39">
                  <c:v>-65223.79271534986</c:v>
                </c:pt>
                <c:pt idx="40">
                  <c:v>-64537.787178769038</c:v>
                </c:pt>
                <c:pt idx="41">
                  <c:v>-63554.690654319689</c:v>
                </c:pt>
                <c:pt idx="42">
                  <c:v>-62274.538959882142</c:v>
                </c:pt>
                <c:pt idx="43">
                  <c:v>-60700.247833876798</c:v>
                </c:pt>
                <c:pt idx="44">
                  <c:v>-58837.584684829882</c:v>
                </c:pt>
                <c:pt idx="45">
                  <c:v>-56695.112708683286</c:v>
                </c:pt>
                <c:pt idx="46">
                  <c:v>-54284.107915343418</c:v>
                </c:pt>
                <c:pt idx="47">
                  <c:v>-51618.449868469434</c:v>
                </c:pt>
                <c:pt idx="48">
                  <c:v>-48714.487197215742</c:v>
                </c:pt>
                <c:pt idx="49">
                  <c:v>-45590.879183100071</c:v>
                </c:pt>
                <c:pt idx="50">
                  <c:v>-42268.414956996356</c:v>
                </c:pt>
                <c:pt idx="51">
                  <c:v>-38769.812058206619</c:v>
                </c:pt>
                <c:pt idx="52">
                  <c:v>-35119.496307544214</c:v>
                </c:pt>
                <c:pt idx="53">
                  <c:v>-31343.365127425215</c:v>
                </c:pt>
                <c:pt idx="54">
                  <c:v>-27468.536602360782</c:v>
                </c:pt>
                <c:pt idx="55">
                  <c:v>-23523.086711416723</c:v>
                </c:pt>
                <c:pt idx="56">
                  <c:v>-19535.777278818357</c:v>
                </c:pt>
                <c:pt idx="57">
                  <c:v>-15535.777278818357</c:v>
                </c:pt>
                <c:pt idx="58">
                  <c:v>-11552.38019534189</c:v>
                </c:pt>
                <c:pt idx="59">
                  <c:v>-7614.7201751514522</c:v>
                </c:pt>
                <c:pt idx="60">
                  <c:v>-3751.4897249648102</c:v>
                </c:pt>
                <c:pt idx="61">
                  <c:v>9.3383120013577354</c:v>
                </c:pt>
                <c:pt idx="62">
                  <c:v>3640.7818060566078</c:v>
                </c:pt>
                <c:pt idx="63">
                  <c:v>7117.1107911964436</c:v>
                </c:pt>
                <c:pt idx="64">
                  <c:v>10414.096781983822</c:v>
                </c:pt>
                <c:pt idx="65">
                  <c:v>13509.247541309258</c:v>
                </c:pt>
                <c:pt idx="66">
                  <c:v>16382.025024165083</c:v>
                </c:pt>
                <c:pt idx="67">
                  <c:v>19014.044385591435</c:v>
                </c:pt>
                <c:pt idx="68">
                  <c:v>21389.252124436778</c:v>
                </c:pt>
                <c:pt idx="69">
                  <c:v>23494.08163674657</c:v>
                </c:pt>
                <c:pt idx="70">
                  <c:v>25317.584671491226</c:v>
                </c:pt>
                <c:pt idx="71">
                  <c:v>26851.53741484692</c:v>
                </c:pt>
                <c:pt idx="72">
                  <c:v>28090.520175088535</c:v>
                </c:pt>
                <c:pt idx="73">
                  <c:v>29031.969895960065</c:v>
                </c:pt>
                <c:pt idx="74">
                  <c:v>29676.204989675851</c:v>
                </c:pt>
                <c:pt idx="75">
                  <c:v>30026.42224892446</c:v>
                </c:pt>
                <c:pt idx="76">
                  <c:v>30088.665867797576</c:v>
                </c:pt>
                <c:pt idx="77">
                  <c:v>29871.768871826327</c:v>
                </c:pt>
                <c:pt idx="78">
                  <c:v>29387.267524659357</c:v>
                </c:pt>
                <c:pt idx="79">
                  <c:v>28649.289540768925</c:v>
                </c:pt>
                <c:pt idx="80">
                  <c:v>27674.417187387317</c:v>
                </c:pt>
                <c:pt idx="81">
                  <c:v>26481.526602195121</c:v>
                </c:pt>
                <c:pt idx="82">
                  <c:v>25091.604883749053</c:v>
                </c:pt>
                <c:pt idx="83">
                  <c:v>23527.546727015466</c:v>
                </c:pt>
                <c:pt idx="84">
                  <c:v>21813.932574580904</c:v>
                </c:pt>
                <c:pt idx="85">
                  <c:v>19976.790433221082</c:v>
                </c:pt>
                <c:pt idx="86">
                  <c:v>18043.343663790089</c:v>
                </c:pt>
                <c:pt idx="87">
                  <c:v>16043.343663790089</c:v>
                </c:pt>
                <c:pt idx="88">
                  <c:v>14043.343663790089</c:v>
                </c:pt>
                <c:pt idx="89">
                  <c:v>12043.343663790089</c:v>
                </c:pt>
                <c:pt idx="90">
                  <c:v>10043.343663790089</c:v>
                </c:pt>
                <c:pt idx="91">
                  <c:v>8043.3436637900886</c:v>
                </c:pt>
                <c:pt idx="92">
                  <c:v>6043.3436637900886</c:v>
                </c:pt>
                <c:pt idx="93">
                  <c:v>4043.3436637900886</c:v>
                </c:pt>
                <c:pt idx="94">
                  <c:v>2043.3436637900886</c:v>
                </c:pt>
                <c:pt idx="95">
                  <c:v>43.343663790088613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B-5B41-9DF5-15210387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168536"/>
        <c:axId val="-2135174584"/>
      </c:lineChart>
      <c:valAx>
        <c:axId val="-21351745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Energie in kWh</a:t>
                </a:r>
              </a:p>
            </c:rich>
          </c:tx>
          <c:layout>
            <c:manualLayout>
              <c:xMode val="edge"/>
              <c:yMode val="edge"/>
              <c:x val="2.8250029515733622E-2"/>
              <c:y val="0.36227389463026755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68536"/>
        <c:crossesAt val="0"/>
        <c:crossBetween val="between"/>
      </c:valAx>
      <c:catAx>
        <c:axId val="-213516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7458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Leistungsbedarf Haushalte gesamt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'PV für Elektrolyseur'!$G$2</c:f>
              <c:strCache>
                <c:ptCount val="1"/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'PV für Elektrolyseur'!$A$7:$A$103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'PV für Elektrolyseur'!$H$7:$H$103</c:f>
              <c:numCache>
                <c:formatCode>#,##0.00</c:formatCode>
                <c:ptCount val="97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8000</c:v>
                </c:pt>
                <c:pt idx="34">
                  <c:v>8000</c:v>
                </c:pt>
                <c:pt idx="35">
                  <c:v>8000</c:v>
                </c:pt>
                <c:pt idx="36">
                  <c:v>8000</c:v>
                </c:pt>
                <c:pt idx="37">
                  <c:v>8000</c:v>
                </c:pt>
                <c:pt idx="38">
                  <c:v>8000</c:v>
                </c:pt>
                <c:pt idx="39">
                  <c:v>8000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8000</c:v>
                </c:pt>
                <c:pt idx="46">
                  <c:v>8000</c:v>
                </c:pt>
                <c:pt idx="47">
                  <c:v>8000</c:v>
                </c:pt>
                <c:pt idx="48">
                  <c:v>8000</c:v>
                </c:pt>
                <c:pt idx="49">
                  <c:v>8000</c:v>
                </c:pt>
                <c:pt idx="50">
                  <c:v>8000</c:v>
                </c:pt>
                <c:pt idx="51">
                  <c:v>8000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8000</c:v>
                </c:pt>
                <c:pt idx="56">
                  <c:v>8000</c:v>
                </c:pt>
                <c:pt idx="57">
                  <c:v>8000</c:v>
                </c:pt>
                <c:pt idx="58">
                  <c:v>8000</c:v>
                </c:pt>
                <c:pt idx="59">
                  <c:v>8000</c:v>
                </c:pt>
                <c:pt idx="60">
                  <c:v>8000</c:v>
                </c:pt>
                <c:pt idx="61">
                  <c:v>8000</c:v>
                </c:pt>
                <c:pt idx="62">
                  <c:v>8000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8000</c:v>
                </c:pt>
                <c:pt idx="67">
                  <c:v>8000</c:v>
                </c:pt>
                <c:pt idx="68">
                  <c:v>8000</c:v>
                </c:pt>
                <c:pt idx="69">
                  <c:v>8000</c:v>
                </c:pt>
                <c:pt idx="70">
                  <c:v>8000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2-094D-9E22-E8162DB7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125576"/>
        <c:axId val="-2135131592"/>
      </c:lineChart>
      <c:valAx>
        <c:axId val="-21351315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25576"/>
        <c:crossesAt val="0"/>
        <c:crossBetween val="between"/>
      </c:valAx>
      <c:catAx>
        <c:axId val="-213512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131592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Profile PV und Haushalte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Energie'!$A$2</c:f>
              <c:strCache>
                <c:ptCount val="1"/>
                <c:pt idx="0">
                  <c:v>Zeitraum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4-E144-9BAF-92FE223754C1}"/>
            </c:ext>
          </c:extLst>
        </c:ser>
        <c:ser>
          <c:idx val="1"/>
          <c:order val="1"/>
          <c:tx>
            <c:strRef>
              <c:f>' Leistung und Energie'!$A$2</c:f>
              <c:strCache>
                <c:ptCount val="1"/>
                <c:pt idx="0">
                  <c:v>Zeitraum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4-E144-9BAF-92FE2237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6839832"/>
        <c:axId val="-2136833928"/>
      </c:lineChart>
      <c:valAx>
        <c:axId val="-21368339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Leistung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39832"/>
        <c:crossesAt val="0"/>
        <c:crossBetween val="between"/>
      </c:valAx>
      <c:catAx>
        <c:axId val="-213683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3392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66584"/>
        <c:axId val="-2136862904"/>
      </c:lineChart>
      <c:valAx>
        <c:axId val="-213686290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66584"/>
        <c:crossesAt val="0"/>
        <c:crossBetween val="between"/>
      </c:valAx>
      <c:catAx>
        <c:axId val="-2136866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686290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Leistung und Energie'!$C$2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C-6A4B-B0FC-CA3909D62A45}"/>
            </c:ext>
          </c:extLst>
        </c:ser>
        <c:ser>
          <c:idx val="1"/>
          <c:order val="1"/>
          <c:tx>
            <c:strRef>
              <c:f>' Leistung und Energie'!$C$2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Energie'!$C$7:$C$103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2.4590014619491401E-3</c:v>
                </c:pt>
                <c:pt idx="28">
                  <c:v>1.4347331492689399E-2</c:v>
                </c:pt>
                <c:pt idx="29">
                  <c:v>3.0911505816203302E-2</c:v>
                </c:pt>
                <c:pt idx="30">
                  <c:v>5.19907756949591E-2</c:v>
                </c:pt>
                <c:pt idx="31">
                  <c:v>7.7380641353236898E-2</c:v>
                </c:pt>
                <c:pt idx="32">
                  <c:v>0.106834833549315</c:v>
                </c:pt>
                <c:pt idx="33">
                  <c:v>0.14006769988751799</c:v>
                </c:pt>
                <c:pt idx="34">
                  <c:v>0.17675697274712299</c:v>
                </c:pt>
                <c:pt idx="35">
                  <c:v>0.21654689200730001</c:v>
                </c:pt>
                <c:pt idx="36">
                  <c:v>0.25905165230937</c:v>
                </c:pt>
                <c:pt idx="37">
                  <c:v>0.303859141452895</c:v>
                </c:pt>
                <c:pt idx="38">
                  <c:v>0.35053493370113797</c:v>
                </c:pt>
                <c:pt idx="39">
                  <c:v>0.39862649930132699</c:v>
                </c:pt>
                <c:pt idx="40">
                  <c:v>0.44766758943013701</c:v>
                </c:pt>
                <c:pt idx="41">
                  <c:v>0.49718275407489099</c:v>
                </c:pt>
                <c:pt idx="42">
                  <c:v>0.54669194907292495</c:v>
                </c:pt>
                <c:pt idx="43">
                  <c:v>0.59571518766755704</c:v>
                </c:pt>
                <c:pt idx="44">
                  <c:v>0.64377719150781898</c:v>
                </c:pt>
                <c:pt idx="45">
                  <c:v>0.69041199602443304</c:v>
                </c:pt>
                <c:pt idx="46">
                  <c:v>0.73516746555664503</c:v>
                </c:pt>
                <c:pt idx="47">
                  <c:v>0.77760967447899798</c:v>
                </c:pt>
                <c:pt idx="48">
                  <c:v>0.81732711187561502</c:v>
                </c:pt>
                <c:pt idx="49">
                  <c:v>0.85393466901927795</c:v>
                </c:pt>
                <c:pt idx="50">
                  <c:v>0.88707737101728601</c:v>
                </c:pt>
                <c:pt idx="51">
                  <c:v>0.91643381646495603</c:v>
                </c:pt>
                <c:pt idx="52">
                  <c:v>0.94171929177706704</c:v>
                </c:pt>
                <c:pt idx="53">
                  <c:v>0.96268853001983301</c:v>
                </c:pt>
                <c:pt idx="54">
                  <c:v>0.97913808751073905</c:v>
                </c:pt>
                <c:pt idx="55">
                  <c:v>0.99090831515734301</c:v>
                </c:pt>
                <c:pt idx="56">
                  <c:v>0.99788490543306096</c:v>
                </c:pt>
                <c:pt idx="57">
                  <c:v>1</c:v>
                </c:pt>
                <c:pt idx="58">
                  <c:v>0.99723284724607797</c:v>
                </c:pt>
                <c:pt idx="59">
                  <c:v>0.98961000336507299</c:v>
                </c:pt>
                <c:pt idx="60">
                  <c:v>0.97720507503110698</c:v>
                </c:pt>
                <c:pt idx="61">
                  <c:v>0.96013800616102796</c:v>
                </c:pt>
                <c:pt idx="62">
                  <c:v>0.938573915675875</c:v>
                </c:pt>
                <c:pt idx="63">
                  <c:v>0.912721497523306</c:v>
                </c:pt>
                <c:pt idx="64">
                  <c:v>0.88283099846456303</c:v>
                </c:pt>
                <c:pt idx="65">
                  <c:v>0.84919179322090599</c:v>
                </c:pt>
                <c:pt idx="66">
                  <c:v>0.81212958047597095</c:v>
                </c:pt>
                <c:pt idx="67">
                  <c:v>0.77200322690439205</c:v>
                </c:pt>
                <c:pt idx="68">
                  <c:v>0.72920128980755705</c:v>
                </c:pt>
                <c:pt idx="69">
                  <c:v>0.68413825205163203</c:v>
                </c:pt>
                <c:pt idx="70">
                  <c:v>0.63725050579077602</c:v>
                </c:pt>
                <c:pt idx="71">
                  <c:v>0.58899212389261602</c:v>
                </c:pt>
                <c:pt idx="72">
                  <c:v>0.53983046004026902</c:v>
                </c:pt>
                <c:pt idx="73">
                  <c:v>0.49024162014525502</c:v>
                </c:pt>
                <c:pt idx="74">
                  <c:v>0.44070584895263099</c:v>
                </c:pt>
                <c:pt idx="75">
                  <c:v>0.39170287654143499</c:v>
                </c:pt>
                <c:pt idx="76">
                  <c:v>0.34370726981218602</c:v>
                </c:pt>
                <c:pt idx="77">
                  <c:v>0.29718383400479198</c:v>
                </c:pt>
                <c:pt idx="78">
                  <c:v>0.252583108805505</c:v>
                </c:pt>
                <c:pt idx="79">
                  <c:v>0.210337002684928</c:v>
                </c:pt>
                <c:pt idx="80">
                  <c:v>0.17085460776973199</c:v>
                </c:pt>
                <c:pt idx="81">
                  <c:v>0.13451823580130101</c:v>
                </c:pt>
                <c:pt idx="82">
                  <c:v>0.101679713592322</c:v>
                </c:pt>
                <c:pt idx="83">
                  <c:v>7.2656973877735606E-2</c:v>
                </c:pt>
                <c:pt idx="84">
                  <c:v>4.7730974594239702E-2</c:v>
                </c:pt>
                <c:pt idx="85">
                  <c:v>2.7142976440029599E-2</c:v>
                </c:pt>
                <c:pt idx="86">
                  <c:v>1.10922050948345E-2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C-6A4B-B0FC-CA3909D62A45}"/>
            </c:ext>
          </c:extLst>
        </c:ser>
        <c:ser>
          <c:idx val="2"/>
          <c:order val="2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FFD320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C-6A4B-B0FC-CA3909D62A45}"/>
            </c:ext>
          </c:extLst>
        </c:ser>
        <c:ser>
          <c:idx val="3"/>
          <c:order val="3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579D1C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C-6A4B-B0FC-CA3909D62A45}"/>
            </c:ext>
          </c:extLst>
        </c:ser>
        <c:ser>
          <c:idx val="4"/>
          <c:order val="4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7E0021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0C-6A4B-B0FC-CA3909D62A45}"/>
            </c:ext>
          </c:extLst>
        </c:ser>
        <c:ser>
          <c:idx val="5"/>
          <c:order val="5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0C-6A4B-B0FC-CA3909D62A45}"/>
            </c:ext>
          </c:extLst>
        </c:ser>
        <c:ser>
          <c:idx val="6"/>
          <c:order val="6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314004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0C-6A4B-B0FC-CA3909D62A45}"/>
            </c:ext>
          </c:extLst>
        </c:ser>
        <c:ser>
          <c:idx val="7"/>
          <c:order val="7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AECF00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0C-6A4B-B0FC-CA3909D62A45}"/>
            </c:ext>
          </c:extLst>
        </c:ser>
        <c:ser>
          <c:idx val="8"/>
          <c:order val="8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4B1F6F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0C-6A4B-B0FC-CA3909D62A45}"/>
            </c:ext>
          </c:extLst>
        </c:ser>
        <c:ser>
          <c:idx val="9"/>
          <c:order val="9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FF95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0C-6A4B-B0FC-CA3909D62A45}"/>
            </c:ext>
          </c:extLst>
        </c:ser>
        <c:ser>
          <c:idx val="10"/>
          <c:order val="10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C5000B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0C-6A4B-B0FC-CA3909D62A45}"/>
            </c:ext>
          </c:extLst>
        </c:ser>
        <c:ser>
          <c:idx val="11"/>
          <c:order val="11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84D1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0C-6A4B-B0FC-CA3909D62A45}"/>
            </c:ext>
          </c:extLst>
        </c:ser>
        <c:ser>
          <c:idx val="12"/>
          <c:order val="12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004586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0C-6A4B-B0FC-CA3909D62A45}"/>
            </c:ext>
          </c:extLst>
        </c:ser>
        <c:ser>
          <c:idx val="13"/>
          <c:order val="13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0C-6A4B-B0FC-CA3909D62A45}"/>
            </c:ext>
          </c:extLst>
        </c:ser>
        <c:ser>
          <c:idx val="14"/>
          <c:order val="14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FFD320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80C-6A4B-B0FC-CA3909D62A45}"/>
            </c:ext>
          </c:extLst>
        </c:ser>
        <c:ser>
          <c:idx val="15"/>
          <c:order val="15"/>
          <c:tx>
            <c:strRef>
              <c:f>' Leistung und Energie'!$D$2</c:f>
              <c:strCache>
                <c:ptCount val="1"/>
                <c:pt idx="0">
                  <c:v>Haushalte</c:v>
                </c:pt>
              </c:strCache>
            </c:strRef>
          </c:tx>
          <c:spPr>
            <a:ln w="28800">
              <a:solidFill>
                <a:srgbClr val="579D1C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Energie'!$D$7:$D$103</c:f>
              <c:numCache>
                <c:formatCode>#,##0.00</c:formatCode>
                <c:ptCount val="97"/>
                <c:pt idx="0">
                  <c:v>0.50609470229723397</c:v>
                </c:pt>
                <c:pt idx="1">
                  <c:v>0.45</c:v>
                </c:pt>
                <c:pt idx="2">
                  <c:v>0.40342240975152399</c:v>
                </c:pt>
                <c:pt idx="3">
                  <c:v>0.365916549460853</c:v>
                </c:pt>
                <c:pt idx="4">
                  <c:v>0.34013127051101699</c:v>
                </c:pt>
                <c:pt idx="5">
                  <c:v>0.323956868260666</c:v>
                </c:pt>
                <c:pt idx="6">
                  <c:v>0.314111579934365</c:v>
                </c:pt>
                <c:pt idx="7">
                  <c:v>0.30731364275668099</c:v>
                </c:pt>
                <c:pt idx="8">
                  <c:v>0.30098452883262999</c:v>
                </c:pt>
                <c:pt idx="9">
                  <c:v>0.29442100328176302</c:v>
                </c:pt>
                <c:pt idx="10">
                  <c:v>0.28856071261134503</c:v>
                </c:pt>
                <c:pt idx="11">
                  <c:v>0.28293483356774501</c:v>
                </c:pt>
                <c:pt idx="12">
                  <c:v>0.27801218940459399</c:v>
                </c:pt>
                <c:pt idx="13">
                  <c:v>0.274496015002344</c:v>
                </c:pt>
                <c:pt idx="14">
                  <c:v>0.27285513361462699</c:v>
                </c:pt>
                <c:pt idx="15">
                  <c:v>0.27308954524144402</c:v>
                </c:pt>
                <c:pt idx="16">
                  <c:v>0.276136896390061</c:v>
                </c:pt>
                <c:pt idx="17">
                  <c:v>0.28129395218002801</c:v>
                </c:pt>
                <c:pt idx="18">
                  <c:v>0.28856071261134503</c:v>
                </c:pt>
                <c:pt idx="19">
                  <c:v>0.29746835443038</c:v>
                </c:pt>
                <c:pt idx="20">
                  <c:v>0.30848570089076399</c:v>
                </c:pt>
                <c:pt idx="21">
                  <c:v>0.32606657290201602</c:v>
                </c:pt>
                <c:pt idx="22">
                  <c:v>0.35466479137365198</c:v>
                </c:pt>
                <c:pt idx="23">
                  <c:v>0.399906235349273</c:v>
                </c:pt>
                <c:pt idx="24">
                  <c:v>0.46413502109704602</c:v>
                </c:pt>
                <c:pt idx="25">
                  <c:v>0.53891233005157102</c:v>
                </c:pt>
                <c:pt idx="26">
                  <c:v>0.613924050632911</c:v>
                </c:pt>
                <c:pt idx="27">
                  <c:v>0.67791842475386799</c:v>
                </c:pt>
                <c:pt idx="28">
                  <c:v>0.72339428035630604</c:v>
                </c:pt>
                <c:pt idx="29">
                  <c:v>0.75339896858884203</c:v>
                </c:pt>
                <c:pt idx="30">
                  <c:v>0.77355836849507698</c:v>
                </c:pt>
                <c:pt idx="31">
                  <c:v>0.79020159399906198</c:v>
                </c:pt>
                <c:pt idx="32">
                  <c:v>0.80754805438349697</c:v>
                </c:pt>
                <c:pt idx="33">
                  <c:v>0.82466010314111604</c:v>
                </c:pt>
                <c:pt idx="34">
                  <c:v>0.83919362400374997</c:v>
                </c:pt>
                <c:pt idx="35">
                  <c:v>0.84880450070323499</c:v>
                </c:pt>
                <c:pt idx="36">
                  <c:v>0.85161744022503505</c:v>
                </c:pt>
                <c:pt idx="37">
                  <c:v>0.84903891233005202</c:v>
                </c:pt>
                <c:pt idx="38">
                  <c:v>0.84247538677918399</c:v>
                </c:pt>
                <c:pt idx="39">
                  <c:v>0.83403656821378302</c:v>
                </c:pt>
                <c:pt idx="40">
                  <c:v>0.825128926394749</c:v>
                </c:pt>
                <c:pt idx="41">
                  <c:v>0.81739334270979802</c:v>
                </c:pt>
                <c:pt idx="42">
                  <c:v>0.81176746366619801</c:v>
                </c:pt>
                <c:pt idx="43">
                  <c:v>0.80965775902484804</c:v>
                </c:pt>
                <c:pt idx="44">
                  <c:v>0.812470698546648</c:v>
                </c:pt>
                <c:pt idx="45">
                  <c:v>0.82090951711204896</c:v>
                </c:pt>
                <c:pt idx="46">
                  <c:v>0.83591186122831695</c:v>
                </c:pt>
                <c:pt idx="47">
                  <c:v>0.858415377402719</c:v>
                </c:pt>
                <c:pt idx="48">
                  <c:v>0.88795124238162204</c:v>
                </c:pt>
                <c:pt idx="49">
                  <c:v>0.91842475386779199</c:v>
                </c:pt>
                <c:pt idx="50">
                  <c:v>0.94210032817627798</c:v>
                </c:pt>
                <c:pt idx="51">
                  <c:v>0.95124238162212804</c:v>
                </c:pt>
                <c:pt idx="52">
                  <c:v>0.94045944678856097</c:v>
                </c:pt>
                <c:pt idx="53">
                  <c:v>0.91467416783872502</c:v>
                </c:pt>
                <c:pt idx="54">
                  <c:v>0.88021565869667096</c:v>
                </c:pt>
                <c:pt idx="55">
                  <c:v>0.84388185654008396</c:v>
                </c:pt>
                <c:pt idx="56">
                  <c:v>0.81129864041256405</c:v>
                </c:pt>
                <c:pt idx="57">
                  <c:v>0.78293483356774496</c:v>
                </c:pt>
                <c:pt idx="58">
                  <c:v>0.75808720112517602</c:v>
                </c:pt>
                <c:pt idx="59">
                  <c:v>0.73652133145804</c:v>
                </c:pt>
                <c:pt idx="60">
                  <c:v>0.717533989685888</c:v>
                </c:pt>
                <c:pt idx="61">
                  <c:v>0.70112517580872002</c:v>
                </c:pt>
                <c:pt idx="62">
                  <c:v>0.68799812470698496</c:v>
                </c:pt>
                <c:pt idx="63">
                  <c:v>0.67791842475386799</c:v>
                </c:pt>
                <c:pt idx="64">
                  <c:v>0.67182372245663402</c:v>
                </c:pt>
                <c:pt idx="65">
                  <c:v>0.66947960618846702</c:v>
                </c:pt>
                <c:pt idx="66">
                  <c:v>0.67158931082981699</c:v>
                </c:pt>
                <c:pt idx="67">
                  <c:v>0.67791842475386799</c:v>
                </c:pt>
                <c:pt idx="68">
                  <c:v>0.68917018284106901</c:v>
                </c:pt>
                <c:pt idx="69">
                  <c:v>0.70511017346460403</c:v>
                </c:pt>
                <c:pt idx="70">
                  <c:v>0.72597280825128896</c:v>
                </c:pt>
                <c:pt idx="71">
                  <c:v>0.75105485232067504</c:v>
                </c:pt>
                <c:pt idx="72">
                  <c:v>0.780825128926395</c:v>
                </c:pt>
                <c:pt idx="73">
                  <c:v>0.814111579934365</c:v>
                </c:pt>
                <c:pt idx="74">
                  <c:v>0.84997655883731804</c:v>
                </c:pt>
                <c:pt idx="75">
                  <c:v>0.88771683075480501</c:v>
                </c:pt>
                <c:pt idx="76">
                  <c:v>0.92569151429910901</c:v>
                </c:pt>
                <c:pt idx="77">
                  <c:v>0.95991561181434604</c:v>
                </c:pt>
                <c:pt idx="78">
                  <c:v>0.98616971401781495</c:v>
                </c:pt>
                <c:pt idx="79">
                  <c:v>1</c:v>
                </c:pt>
                <c:pt idx="80">
                  <c:v>0.99859353023910002</c:v>
                </c:pt>
                <c:pt idx="81">
                  <c:v>0.98640412564463198</c:v>
                </c:pt>
                <c:pt idx="82">
                  <c:v>0.96858884200656303</c:v>
                </c:pt>
                <c:pt idx="83">
                  <c:v>0.95124238162212804</c:v>
                </c:pt>
                <c:pt idx="84">
                  <c:v>0.93834974214721001</c:v>
                </c:pt>
                <c:pt idx="85">
                  <c:v>0.92850445382090996</c:v>
                </c:pt>
                <c:pt idx="86">
                  <c:v>0.91912798874824198</c:v>
                </c:pt>
                <c:pt idx="87">
                  <c:v>0.90717299578059096</c:v>
                </c:pt>
                <c:pt idx="88">
                  <c:v>0.89029535864978904</c:v>
                </c:pt>
                <c:pt idx="89">
                  <c:v>0.86661978434130305</c:v>
                </c:pt>
                <c:pt idx="90">
                  <c:v>0.835443037974684</c:v>
                </c:pt>
                <c:pt idx="91">
                  <c:v>0.795124238162213</c:v>
                </c:pt>
                <c:pt idx="92">
                  <c:v>0.74542897327707502</c:v>
                </c:pt>
                <c:pt idx="93">
                  <c:v>0.68846694796061902</c:v>
                </c:pt>
                <c:pt idx="94">
                  <c:v>0.62751992498827902</c:v>
                </c:pt>
                <c:pt idx="95">
                  <c:v>0.56586966713549003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0C-6A4B-B0FC-CA3909D62A45}"/>
            </c:ext>
          </c:extLst>
        </c:ser>
        <c:ser>
          <c:idx val="16"/>
          <c:order val="16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7E0021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80C-6A4B-B0FC-CA3909D62A45}"/>
            </c:ext>
          </c:extLst>
        </c:ser>
        <c:ser>
          <c:idx val="17"/>
          <c:order val="17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80C-6A4B-B0FC-CA3909D62A45}"/>
            </c:ext>
          </c:extLst>
        </c:ser>
        <c:ser>
          <c:idx val="18"/>
          <c:order val="18"/>
          <c:tx>
            <c:strRef>
              <c:f>' Leistung und Energie'!$E$2</c:f>
              <c:strCache>
                <c:ptCount val="1"/>
                <c:pt idx="0">
                  <c:v>PV</c:v>
                </c:pt>
              </c:strCache>
            </c:strRef>
          </c:tx>
          <c:spPr>
            <a:ln w="28800">
              <a:solidFill>
                <a:srgbClr val="314004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Energie'!$E$7:$E$103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80C-6A4B-B0FC-CA3909D62A45}"/>
            </c:ext>
          </c:extLst>
        </c:ser>
        <c:ser>
          <c:idx val="19"/>
          <c:order val="19"/>
          <c:tx>
            <c:strRef>
              <c:f>' Leistung und Energie'!$F$2</c:f>
              <c:strCache>
                <c:ptCount val="1"/>
              </c:strCache>
            </c:strRef>
          </c:tx>
          <c:spPr>
            <a:ln w="28800">
              <a:solidFill>
                <a:srgbClr val="AECF00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Energie'!$F$7:$F$103</c:f>
              <c:numCache>
                <c:formatCode>#,##0.00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2.4590014619491403E-2</c:v>
                </c:pt>
                <c:pt idx="28">
                  <c:v>0.143473314926894</c:v>
                </c:pt>
                <c:pt idx="29">
                  <c:v>0.309115058162033</c:v>
                </c:pt>
                <c:pt idx="30">
                  <c:v>0.51990775694959102</c:v>
                </c:pt>
                <c:pt idx="31">
                  <c:v>0.77380641353236901</c:v>
                </c:pt>
                <c:pt idx="32">
                  <c:v>1.06834833549315</c:v>
                </c:pt>
                <c:pt idx="33">
                  <c:v>1.4006769988751799</c:v>
                </c:pt>
                <c:pt idx="34">
                  <c:v>1.7675697274712299</c:v>
                </c:pt>
                <c:pt idx="35">
                  <c:v>2.1654689200730002</c:v>
                </c:pt>
                <c:pt idx="36">
                  <c:v>2.5905165230937</c:v>
                </c:pt>
                <c:pt idx="37">
                  <c:v>3.0385914145289501</c:v>
                </c:pt>
                <c:pt idx="38">
                  <c:v>3.5053493370113795</c:v>
                </c:pt>
                <c:pt idx="39">
                  <c:v>3.9862649930132701</c:v>
                </c:pt>
                <c:pt idx="40">
                  <c:v>4.47667589430137</c:v>
                </c:pt>
                <c:pt idx="41">
                  <c:v>4.9718275407489099</c:v>
                </c:pt>
                <c:pt idx="42">
                  <c:v>5.46691949072925</c:v>
                </c:pt>
                <c:pt idx="43">
                  <c:v>5.9571518766755709</c:v>
                </c:pt>
                <c:pt idx="44">
                  <c:v>6.4377719150781898</c:v>
                </c:pt>
                <c:pt idx="45">
                  <c:v>6.9041199602443299</c:v>
                </c:pt>
                <c:pt idx="46">
                  <c:v>7.3516746555664501</c:v>
                </c:pt>
                <c:pt idx="47">
                  <c:v>7.7760967447899798</c:v>
                </c:pt>
                <c:pt idx="48">
                  <c:v>8.1732711187561495</c:v>
                </c:pt>
                <c:pt idx="49">
                  <c:v>8.5393466901927795</c:v>
                </c:pt>
                <c:pt idx="50">
                  <c:v>8.8707737101728608</c:v>
                </c:pt>
                <c:pt idx="51">
                  <c:v>9.1643381646495605</c:v>
                </c:pt>
                <c:pt idx="52">
                  <c:v>9.4171929177706701</c:v>
                </c:pt>
                <c:pt idx="53">
                  <c:v>9.6268853001983299</c:v>
                </c:pt>
                <c:pt idx="54">
                  <c:v>9.7913808751073912</c:v>
                </c:pt>
                <c:pt idx="55">
                  <c:v>9.9090831515734301</c:v>
                </c:pt>
                <c:pt idx="56">
                  <c:v>9.9788490543306096</c:v>
                </c:pt>
                <c:pt idx="57">
                  <c:v>10</c:v>
                </c:pt>
                <c:pt idx="58">
                  <c:v>9.972328472460779</c:v>
                </c:pt>
                <c:pt idx="59">
                  <c:v>9.896100033650729</c:v>
                </c:pt>
                <c:pt idx="60">
                  <c:v>9.7720507503110703</c:v>
                </c:pt>
                <c:pt idx="61">
                  <c:v>9.6013800616102802</c:v>
                </c:pt>
                <c:pt idx="62">
                  <c:v>9.3857391567587491</c:v>
                </c:pt>
                <c:pt idx="63">
                  <c:v>9.1272149752330591</c:v>
                </c:pt>
                <c:pt idx="64">
                  <c:v>8.8283099846456299</c:v>
                </c:pt>
                <c:pt idx="65">
                  <c:v>8.4919179322090592</c:v>
                </c:pt>
                <c:pt idx="66">
                  <c:v>8.1212958047597095</c:v>
                </c:pt>
                <c:pt idx="67">
                  <c:v>7.7200322690439203</c:v>
                </c:pt>
                <c:pt idx="68">
                  <c:v>7.292012898075571</c:v>
                </c:pt>
                <c:pt idx="69">
                  <c:v>6.8413825205163201</c:v>
                </c:pt>
                <c:pt idx="70">
                  <c:v>6.3725050579077607</c:v>
                </c:pt>
                <c:pt idx="71">
                  <c:v>5.8899212389261599</c:v>
                </c:pt>
                <c:pt idx="72">
                  <c:v>5.3983046004026907</c:v>
                </c:pt>
                <c:pt idx="73">
                  <c:v>4.9024162014525503</c:v>
                </c:pt>
                <c:pt idx="74">
                  <c:v>4.4070584895263103</c:v>
                </c:pt>
                <c:pt idx="75">
                  <c:v>3.9170287654143499</c:v>
                </c:pt>
                <c:pt idx="76">
                  <c:v>3.4370726981218604</c:v>
                </c:pt>
                <c:pt idx="77">
                  <c:v>2.9718383400479196</c:v>
                </c:pt>
                <c:pt idx="78">
                  <c:v>2.5258310880550501</c:v>
                </c:pt>
                <c:pt idx="79">
                  <c:v>2.1033700268492801</c:v>
                </c:pt>
                <c:pt idx="80">
                  <c:v>1.7085460776973198</c:v>
                </c:pt>
                <c:pt idx="81">
                  <c:v>1.3451823580130102</c:v>
                </c:pt>
                <c:pt idx="82">
                  <c:v>1.01679713592322</c:v>
                </c:pt>
                <c:pt idx="83">
                  <c:v>0.72656973877735609</c:v>
                </c:pt>
                <c:pt idx="84">
                  <c:v>0.477309745942397</c:v>
                </c:pt>
                <c:pt idx="85">
                  <c:v>0.27142976440029598</c:v>
                </c:pt>
                <c:pt idx="86">
                  <c:v>0.11092205094834501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80C-6A4B-B0FC-CA3909D62A45}"/>
            </c:ext>
          </c:extLst>
        </c:ser>
        <c:ser>
          <c:idx val="20"/>
          <c:order val="20"/>
          <c:tx>
            <c:strRef>
              <c:f>' Leistung und Energie'!$G$2</c:f>
              <c:strCache>
                <c:ptCount val="1"/>
                <c:pt idx="0">
                  <c:v>Haushalte:</c:v>
                </c:pt>
              </c:strCache>
            </c:strRef>
          </c:tx>
          <c:spPr>
            <a:ln w="28800">
              <a:solidFill>
                <a:srgbClr val="4B1F6F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Energie'!$G$7:$G$103</c:f>
              <c:numCache>
                <c:formatCode>General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80C-6A4B-B0FC-CA3909D62A45}"/>
            </c:ext>
          </c:extLst>
        </c:ser>
        <c:ser>
          <c:idx val="21"/>
          <c:order val="21"/>
          <c:tx>
            <c:strRef>
              <c:f>' Leistung und Energie'!$H$2</c:f>
              <c:strCache>
                <c:ptCount val="1"/>
              </c:strCache>
            </c:strRef>
          </c:tx>
          <c:spPr>
            <a:ln w="28800">
              <a:solidFill>
                <a:srgbClr val="FF950E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Energie'!$H$7:$H$103</c:f>
              <c:numCache>
                <c:formatCode>#,##0.00</c:formatCode>
                <c:ptCount val="97"/>
                <c:pt idx="0">
                  <c:v>2.5223572117440067</c:v>
                </c:pt>
                <c:pt idx="1">
                  <c:v>2.2427832975381978</c:v>
                </c:pt>
                <c:pt idx="2">
                  <c:v>2.0106423165407312</c:v>
                </c:pt>
                <c:pt idx="3">
                  <c:v>1.8237145009413578</c:v>
                </c:pt>
                <c:pt idx="4">
                  <c:v>1.6952016277167901</c:v>
                </c:pt>
                <c:pt idx="5">
                  <c:v>1.6145890072395646</c:v>
                </c:pt>
                <c:pt idx="6">
                  <c:v>1.5655204556447297</c:v>
                </c:pt>
                <c:pt idx="7">
                  <c:v>1.5316397890673439</c:v>
                </c:pt>
                <c:pt idx="8">
                  <c:v>1.5000957201849483</c:v>
                </c:pt>
                <c:pt idx="9">
                  <c:v>1.4673833524550601</c:v>
                </c:pt>
                <c:pt idx="10">
                  <c:v>1.4381758812676548</c:v>
                </c:pt>
                <c:pt idx="11">
                  <c:v>1.4101367089277519</c:v>
                </c:pt>
                <c:pt idx="12">
                  <c:v>1.3856024331303318</c:v>
                </c:pt>
                <c:pt idx="13">
                  <c:v>1.3680779504178928</c:v>
                </c:pt>
                <c:pt idx="14">
                  <c:v>1.3598998584854194</c:v>
                </c:pt>
                <c:pt idx="15">
                  <c:v>1.3610681573329171</c:v>
                </c:pt>
                <c:pt idx="16">
                  <c:v>1.376256042350366</c:v>
                </c:pt>
                <c:pt idx="17">
                  <c:v>1.4019586169952787</c:v>
                </c:pt>
                <c:pt idx="18">
                  <c:v>1.4381758812676548</c:v>
                </c:pt>
                <c:pt idx="19">
                  <c:v>1.4825712374725091</c:v>
                </c:pt>
                <c:pt idx="20">
                  <c:v>1.5374812833048219</c:v>
                </c:pt>
                <c:pt idx="21">
                  <c:v>1.6251036968670283</c:v>
                </c:pt>
                <c:pt idx="22">
                  <c:v>1.767636156261547</c:v>
                </c:pt>
                <c:pt idx="23">
                  <c:v>1.9931178338282871</c:v>
                </c:pt>
                <c:pt idx="24">
                  <c:v>2.3132317180422088</c:v>
                </c:pt>
                <c:pt idx="25">
                  <c:v>2.685919050393458</c:v>
                </c:pt>
                <c:pt idx="26">
                  <c:v>3.0597746815921951</c:v>
                </c:pt>
                <c:pt idx="27">
                  <c:v>3.378720266958624</c:v>
                </c:pt>
                <c:pt idx="28">
                  <c:v>3.6053702433728616</c:v>
                </c:pt>
                <c:pt idx="29">
                  <c:v>3.7549124958523565</c:v>
                </c:pt>
                <c:pt idx="30">
                  <c:v>3.8553861967370162</c:v>
                </c:pt>
                <c:pt idx="31">
                  <c:v>3.9383354149092367</c:v>
                </c:pt>
                <c:pt idx="32">
                  <c:v>4.0247895296239449</c:v>
                </c:pt>
                <c:pt idx="33">
                  <c:v>4.1100753454911612</c:v>
                </c:pt>
                <c:pt idx="34">
                  <c:v>4.1825098740359135</c:v>
                </c:pt>
                <c:pt idx="35">
                  <c:v>4.2304101267832559</c:v>
                </c:pt>
                <c:pt idx="36">
                  <c:v>4.2444297129532069</c:v>
                </c:pt>
                <c:pt idx="37">
                  <c:v>4.2315784256307536</c:v>
                </c:pt>
                <c:pt idx="38">
                  <c:v>4.1988660579008599</c:v>
                </c:pt>
                <c:pt idx="39">
                  <c:v>4.1568072993910015</c:v>
                </c:pt>
                <c:pt idx="40">
                  <c:v>4.1124119431861512</c:v>
                </c:pt>
                <c:pt idx="41">
                  <c:v>4.0738580812187806</c:v>
                </c:pt>
                <c:pt idx="42">
                  <c:v>4.0458189088788776</c:v>
                </c:pt>
                <c:pt idx="43">
                  <c:v>4.0353042192514144</c:v>
                </c:pt>
                <c:pt idx="44">
                  <c:v>4.0493238054213654</c:v>
                </c:pt>
                <c:pt idx="45">
                  <c:v>4.0913825639312247</c:v>
                </c:pt>
                <c:pt idx="46">
                  <c:v>4.1661536901709715</c:v>
                </c:pt>
                <c:pt idx="47">
                  <c:v>4.278310379530593</c:v>
                </c:pt>
                <c:pt idx="48">
                  <c:v>4.4255160343150974</c:v>
                </c:pt>
                <c:pt idx="49">
                  <c:v>4.5773948844895873</c:v>
                </c:pt>
                <c:pt idx="50">
                  <c:v>4.695393068086692</c:v>
                </c:pt>
                <c:pt idx="51">
                  <c:v>4.7409567231390337</c:v>
                </c:pt>
                <c:pt idx="52">
                  <c:v>4.6872149761542179</c:v>
                </c:pt>
                <c:pt idx="53">
                  <c:v>4.5587021029296508</c:v>
                </c:pt>
                <c:pt idx="54">
                  <c:v>4.3869621723477259</c:v>
                </c:pt>
                <c:pt idx="55">
                  <c:v>4.2058758509858354</c:v>
                </c:pt>
                <c:pt idx="56">
                  <c:v>4.0434823111838822</c:v>
                </c:pt>
                <c:pt idx="57">
                  <c:v>3.9021181506368605</c:v>
                </c:pt>
                <c:pt idx="58">
                  <c:v>3.7782784728022785</c:v>
                </c:pt>
                <c:pt idx="59">
                  <c:v>3.6707949788326379</c:v>
                </c:pt>
                <c:pt idx="60">
                  <c:v>3.5761627721854561</c:v>
                </c:pt>
                <c:pt idx="61">
                  <c:v>3.4943818528607329</c:v>
                </c:pt>
                <c:pt idx="62">
                  <c:v>3.4289571174009512</c:v>
                </c:pt>
                <c:pt idx="63">
                  <c:v>3.378720266958624</c:v>
                </c:pt>
                <c:pt idx="64">
                  <c:v>3.3483444969237262</c:v>
                </c:pt>
                <c:pt idx="65">
                  <c:v>3.3366615084487652</c:v>
                </c:pt>
                <c:pt idx="66">
                  <c:v>3.3471761980762285</c:v>
                </c:pt>
                <c:pt idx="67">
                  <c:v>3.378720266958624</c:v>
                </c:pt>
                <c:pt idx="68">
                  <c:v>3.4347986116384348</c:v>
                </c:pt>
                <c:pt idx="69">
                  <c:v>3.5142429332681675</c:v>
                </c:pt>
                <c:pt idx="70">
                  <c:v>3.6182215306953149</c:v>
                </c:pt>
                <c:pt idx="71">
                  <c:v>3.7432295073773951</c:v>
                </c:pt>
                <c:pt idx="72">
                  <c:v>3.8916034610093972</c:v>
                </c:pt>
                <c:pt idx="73">
                  <c:v>4.0575018973538386</c:v>
                </c:pt>
                <c:pt idx="74">
                  <c:v>4.2362516210207337</c:v>
                </c:pt>
                <c:pt idx="75">
                  <c:v>4.4243477354675997</c:v>
                </c:pt>
                <c:pt idx="76">
                  <c:v>4.6136121487619635</c:v>
                </c:pt>
                <c:pt idx="77">
                  <c:v>4.7841837804963907</c:v>
                </c:pt>
                <c:pt idx="78">
                  <c:v>4.9150332514159478</c:v>
                </c:pt>
                <c:pt idx="79">
                  <c:v>4.9839628834182177</c:v>
                </c:pt>
                <c:pt idx="80">
                  <c:v>4.9769530903332422</c:v>
                </c:pt>
                <c:pt idx="81">
                  <c:v>4.9162015502634455</c:v>
                </c:pt>
                <c:pt idx="82">
                  <c:v>4.8274108378537424</c:v>
                </c:pt>
                <c:pt idx="83">
                  <c:v>4.7409567231390337</c:v>
                </c:pt>
                <c:pt idx="84">
                  <c:v>4.6767002865267502</c:v>
                </c:pt>
                <c:pt idx="85">
                  <c:v>4.6276317349319198</c:v>
                </c:pt>
                <c:pt idx="86">
                  <c:v>4.5808997810320751</c:v>
                </c:pt>
                <c:pt idx="87">
                  <c:v>4.521316539809777</c:v>
                </c:pt>
                <c:pt idx="88">
                  <c:v>4.4371990227900584</c:v>
                </c:pt>
                <c:pt idx="89">
                  <c:v>4.3192008391929546</c:v>
                </c:pt>
                <c:pt idx="90">
                  <c:v>4.1638170924759814</c:v>
                </c:pt>
                <c:pt idx="91">
                  <c:v>3.9628696907066567</c:v>
                </c:pt>
                <c:pt idx="92">
                  <c:v>3.7151903350374922</c:v>
                </c:pt>
                <c:pt idx="93">
                  <c:v>3.4312937150959466</c:v>
                </c:pt>
                <c:pt idx="94">
                  <c:v>3.1275360147469669</c:v>
                </c:pt>
                <c:pt idx="95">
                  <c:v>2.8202734178555038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80C-6A4B-B0FC-CA3909D62A45}"/>
            </c:ext>
          </c:extLst>
        </c:ser>
        <c:ser>
          <c:idx val="22"/>
          <c:order val="22"/>
          <c:tx>
            <c:strRef>
              <c:f>' Leistung und Energie'!$I$2</c:f>
              <c:strCache>
                <c:ptCount val="1"/>
              </c:strCache>
            </c:strRef>
          </c:tx>
          <c:spPr>
            <a:ln w="28800">
              <a:solidFill>
                <a:srgbClr val="C5000B"/>
              </a:solidFill>
            </a:ln>
          </c:spPr>
          <c:marker>
            <c:symbol val="none"/>
          </c:marker>
          <c:cat>
            <c:numRef>
              <c:f>' Leistung und Energie'!$A$7:$A$103</c:f>
              <c:numCache>
                <c:formatCode>hh":"mm</c:formatCode>
                <c:ptCount val="97"/>
                <c:pt idx="0">
                  <c:v>0</c:v>
                </c:pt>
                <c:pt idx="1">
                  <c:v>1.0104166666666667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6.25E-2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0.10416666666666666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0.17708333333333331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0.22916666666666669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0.30208333333333337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0.35416666666666663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0.42708333333333337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0.47916666666666663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0.55208333333333326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0.60416666666666674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0.67708333333333326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0.72916666666666674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0.80208333333333326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0.85416666666666674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0.92708333333333326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0.97916666666666674</c:v>
                </c:pt>
                <c:pt idx="95">
                  <c:v>0.98958333333333337</c:v>
                </c:pt>
              </c:numCache>
            </c:numRef>
          </c:cat>
          <c:val>
            <c:numRef>
              <c:f>' Leistung und Energie'!$I$7:$I$103</c:f>
              <c:numCache>
                <c:formatCode>#,##0.00</c:formatCode>
                <c:ptCount val="97"/>
                <c:pt idx="0">
                  <c:v>-2.5223572117440067</c:v>
                </c:pt>
                <c:pt idx="1">
                  <c:v>-2.2427832975381978</c:v>
                </c:pt>
                <c:pt idx="2">
                  <c:v>-2.0106423165407312</c:v>
                </c:pt>
                <c:pt idx="3">
                  <c:v>-1.8237145009413578</c:v>
                </c:pt>
                <c:pt idx="4">
                  <c:v>-1.6952016277167901</c:v>
                </c:pt>
                <c:pt idx="5">
                  <c:v>-1.6145890072395646</c:v>
                </c:pt>
                <c:pt idx="6">
                  <c:v>-1.5655204556447297</c:v>
                </c:pt>
                <c:pt idx="7">
                  <c:v>-1.5316397890673439</c:v>
                </c:pt>
                <c:pt idx="8">
                  <c:v>-1.5000957201849483</c:v>
                </c:pt>
                <c:pt idx="9">
                  <c:v>-1.4673833524550601</c:v>
                </c:pt>
                <c:pt idx="10">
                  <c:v>-1.4381758812676548</c:v>
                </c:pt>
                <c:pt idx="11">
                  <c:v>-1.4101367089277519</c:v>
                </c:pt>
                <c:pt idx="12">
                  <c:v>-1.3856024331303318</c:v>
                </c:pt>
                <c:pt idx="13">
                  <c:v>-1.3680779504178928</c:v>
                </c:pt>
                <c:pt idx="14">
                  <c:v>-1.3598998584854194</c:v>
                </c:pt>
                <c:pt idx="15">
                  <c:v>-1.3610681573329171</c:v>
                </c:pt>
                <c:pt idx="16">
                  <c:v>-1.376256042350366</c:v>
                </c:pt>
                <c:pt idx="17">
                  <c:v>-1.4019586169952787</c:v>
                </c:pt>
                <c:pt idx="18">
                  <c:v>-1.4381758812676548</c:v>
                </c:pt>
                <c:pt idx="19">
                  <c:v>-1.4825712374725091</c:v>
                </c:pt>
                <c:pt idx="20">
                  <c:v>-1.5374812833048219</c:v>
                </c:pt>
                <c:pt idx="21">
                  <c:v>-1.6251036968670283</c:v>
                </c:pt>
                <c:pt idx="22">
                  <c:v>-1.767636156261547</c:v>
                </c:pt>
                <c:pt idx="23">
                  <c:v>-1.9931178338282871</c:v>
                </c:pt>
                <c:pt idx="24">
                  <c:v>-2.3132317180422088</c:v>
                </c:pt>
                <c:pt idx="25">
                  <c:v>-2.685919050393458</c:v>
                </c:pt>
                <c:pt idx="26">
                  <c:v>-3.0597746815921951</c:v>
                </c:pt>
                <c:pt idx="27">
                  <c:v>-3.3541302523391328</c:v>
                </c:pt>
                <c:pt idx="28">
                  <c:v>-3.4618969284459675</c:v>
                </c:pt>
                <c:pt idx="29">
                  <c:v>-3.4457974376903238</c:v>
                </c:pt>
                <c:pt idx="30">
                  <c:v>-3.3354784397874253</c:v>
                </c:pt>
                <c:pt idx="31">
                  <c:v>-3.1645290013768674</c:v>
                </c:pt>
                <c:pt idx="32">
                  <c:v>-2.9564411941307949</c:v>
                </c:pt>
                <c:pt idx="33">
                  <c:v>-2.7093983466159814</c:v>
                </c:pt>
                <c:pt idx="34">
                  <c:v>-2.4149401465646836</c:v>
                </c:pt>
                <c:pt idx="35">
                  <c:v>-2.0649412067102557</c:v>
                </c:pt>
                <c:pt idx="36">
                  <c:v>-1.653913189859507</c:v>
                </c:pt>
                <c:pt idx="37">
                  <c:v>-1.1929870111018035</c:v>
                </c:pt>
                <c:pt idx="38">
                  <c:v>-0.69351672088948035</c:v>
                </c:pt>
                <c:pt idx="39">
                  <c:v>-0.17054230637773138</c:v>
                </c:pt>
                <c:pt idx="40">
                  <c:v>0.36426395111521881</c:v>
                </c:pt>
                <c:pt idx="41">
                  <c:v>0.8979694595301293</c:v>
                </c:pt>
                <c:pt idx="42">
                  <c:v>1.4211005818503724</c:v>
                </c:pt>
                <c:pt idx="43">
                  <c:v>1.9218476574241565</c:v>
                </c:pt>
                <c:pt idx="44">
                  <c:v>2.3884481096568244</c:v>
                </c:pt>
                <c:pt idx="45">
                  <c:v>2.8127373963131053</c:v>
                </c:pt>
                <c:pt idx="46">
                  <c:v>3.1855209653954786</c:v>
                </c:pt>
                <c:pt idx="47">
                  <c:v>3.4977863652593868</c:v>
                </c:pt>
                <c:pt idx="48">
                  <c:v>3.7477550844410521</c:v>
                </c:pt>
                <c:pt idx="49">
                  <c:v>3.9619518057031922</c:v>
                </c:pt>
                <c:pt idx="50">
                  <c:v>4.1753806420861688</c:v>
                </c:pt>
                <c:pt idx="51">
                  <c:v>4.4233814415105268</c:v>
                </c:pt>
                <c:pt idx="52">
                  <c:v>4.7299779416164522</c:v>
                </c:pt>
                <c:pt idx="53">
                  <c:v>5.0681831972686791</c:v>
                </c:pt>
                <c:pt idx="54">
                  <c:v>5.4044187027596653</c:v>
                </c:pt>
                <c:pt idx="55">
                  <c:v>5.7032073005875947</c:v>
                </c:pt>
                <c:pt idx="56">
                  <c:v>5.9353667431467274</c:v>
                </c:pt>
                <c:pt idx="57">
                  <c:v>6.097881849363139</c:v>
                </c:pt>
                <c:pt idx="58">
                  <c:v>6.1940499996585006</c:v>
                </c:pt>
                <c:pt idx="59">
                  <c:v>6.225305054818091</c:v>
                </c:pt>
                <c:pt idx="60">
                  <c:v>6.1958879781256142</c:v>
                </c:pt>
                <c:pt idx="61">
                  <c:v>6.1069982087495474</c:v>
                </c:pt>
                <c:pt idx="62">
                  <c:v>5.9567820393577975</c:v>
                </c:pt>
                <c:pt idx="63">
                  <c:v>5.7484947082744355</c:v>
                </c:pt>
                <c:pt idx="64">
                  <c:v>5.4799654877219037</c:v>
                </c:pt>
                <c:pt idx="65">
                  <c:v>5.155256423760294</c:v>
                </c:pt>
                <c:pt idx="66">
                  <c:v>4.774119606683481</c:v>
                </c:pt>
                <c:pt idx="67">
                  <c:v>4.3413120020852958</c:v>
                </c:pt>
                <c:pt idx="68">
                  <c:v>3.8572142864371362</c:v>
                </c:pt>
                <c:pt idx="69">
                  <c:v>3.3271395872481526</c:v>
                </c:pt>
                <c:pt idx="70">
                  <c:v>2.7542835272124457</c:v>
                </c:pt>
                <c:pt idx="71">
                  <c:v>2.1466917315487648</c:v>
                </c:pt>
                <c:pt idx="72">
                  <c:v>1.5067011393932934</c:v>
                </c:pt>
                <c:pt idx="73">
                  <c:v>0.84491430409871171</c:v>
                </c:pt>
                <c:pt idx="74">
                  <c:v>0.17080686850557658</c:v>
                </c:pt>
                <c:pt idx="75">
                  <c:v>-0.50731897005324988</c:v>
                </c:pt>
                <c:pt idx="76">
                  <c:v>-1.176539450640103</c:v>
                </c:pt>
                <c:pt idx="77">
                  <c:v>-1.8123454404484711</c:v>
                </c:pt>
                <c:pt idx="78">
                  <c:v>-2.3892021633608977</c:v>
                </c:pt>
                <c:pt idx="79">
                  <c:v>-2.8805928565689376</c:v>
                </c:pt>
                <c:pt idx="80">
                  <c:v>-3.2684070126359224</c:v>
                </c:pt>
                <c:pt idx="81">
                  <c:v>-3.5710191922504353</c:v>
                </c:pt>
                <c:pt idx="82">
                  <c:v>-3.8106137019305226</c:v>
                </c:pt>
                <c:pt idx="83">
                  <c:v>-4.0143869843616775</c:v>
                </c:pt>
                <c:pt idx="84">
                  <c:v>-4.1993905405843535</c:v>
                </c:pt>
                <c:pt idx="85">
                  <c:v>-4.3562019705316235</c:v>
                </c:pt>
                <c:pt idx="86">
                  <c:v>-4.4699777300837304</c:v>
                </c:pt>
                <c:pt idx="87">
                  <c:v>-4.521316539809777</c:v>
                </c:pt>
                <c:pt idx="88">
                  <c:v>-4.4371990227900584</c:v>
                </c:pt>
                <c:pt idx="89">
                  <c:v>-4.3192008391929546</c:v>
                </c:pt>
                <c:pt idx="90">
                  <c:v>-4.1638170924759814</c:v>
                </c:pt>
                <c:pt idx="91">
                  <c:v>-3.9628696907066567</c:v>
                </c:pt>
                <c:pt idx="92">
                  <c:v>-3.7151903350374922</c:v>
                </c:pt>
                <c:pt idx="93">
                  <c:v>-3.4312937150959466</c:v>
                </c:pt>
                <c:pt idx="94">
                  <c:v>-3.1275360147469669</c:v>
                </c:pt>
                <c:pt idx="95">
                  <c:v>-2.8202734178555038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80C-6A4B-B0FC-CA3909D6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5419624"/>
        <c:axId val="-2135423064"/>
      </c:lineChart>
      <c:valAx>
        <c:axId val="-21354230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419624"/>
        <c:crossesAt val="0"/>
        <c:crossBetween val="between"/>
      </c:valAx>
      <c:catAx>
        <c:axId val="-2135419624"/>
        <c:scaling>
          <c:orientation val="minMax"/>
        </c:scaling>
        <c:delete val="0"/>
        <c:axPos val="b"/>
        <c:numFmt formatCode="hh&quot;:&quot;mm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42306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Differenz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Leistung und Energie'!$M$2:$M$4</c:f>
              <c:strCache>
                <c:ptCount val="3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 Leistung und Energie'!$M$7:$M$103</c:f>
              <c:numCache>
                <c:formatCode>General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00-5230-2646-84DD-B68FB93E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846936"/>
        <c:axId val="-2137840984"/>
      </c:barChart>
      <c:valAx>
        <c:axId val="-21378409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Differenz Angebot - Nachfrage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46936"/>
        <c:crossesAt val="0"/>
        <c:crossBetween val="between"/>
      </c:valAx>
      <c:catAx>
        <c:axId val="-213784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4098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PV Gesamt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Leistung und Energie'!$P$4</c:f>
              <c:strCache>
                <c:ptCount val="1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 Leistung und Energie'!$P$7:$P$103</c:f>
              <c:numCache>
                <c:formatCode>General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00-39A1-014C-8193-A2170FEE8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80952"/>
        <c:axId val="-2135386952"/>
      </c:barChart>
      <c:valAx>
        <c:axId val="-213538695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Erzeugung in kW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80952"/>
        <c:crossesAt val="0"/>
        <c:crossBetween val="between"/>
      </c:valAx>
      <c:catAx>
        <c:axId val="-213538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86952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Verbrauch Gesamt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631249999999999"/>
          <c:y val="0.36055555555555602"/>
          <c:w val="0.84343749999999995"/>
          <c:h val="0.65911111111111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Leistung und Energie'!$I$4</c:f>
              <c:strCache>
                <c:ptCount val="1"/>
                <c:pt idx="0">
                  <c:v>[kW]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 Leistung und Energie'!$I$7:$I$102</c:f>
              <c:numCache>
                <c:formatCode>#,##0.00</c:formatCode>
                <c:ptCount val="96"/>
                <c:pt idx="0">
                  <c:v>-2.5223572117440067</c:v>
                </c:pt>
                <c:pt idx="1">
                  <c:v>-2.2427832975381978</c:v>
                </c:pt>
                <c:pt idx="2">
                  <c:v>-2.0106423165407312</c:v>
                </c:pt>
                <c:pt idx="3">
                  <c:v>-1.8237145009413578</c:v>
                </c:pt>
                <c:pt idx="4">
                  <c:v>-1.6952016277167901</c:v>
                </c:pt>
                <c:pt idx="5">
                  <c:v>-1.6145890072395646</c:v>
                </c:pt>
                <c:pt idx="6">
                  <c:v>-1.5655204556447297</c:v>
                </c:pt>
                <c:pt idx="7">
                  <c:v>-1.5316397890673439</c:v>
                </c:pt>
                <c:pt idx="8">
                  <c:v>-1.5000957201849483</c:v>
                </c:pt>
                <c:pt idx="9">
                  <c:v>-1.4673833524550601</c:v>
                </c:pt>
                <c:pt idx="10">
                  <c:v>-1.4381758812676548</c:v>
                </c:pt>
                <c:pt idx="11">
                  <c:v>-1.4101367089277519</c:v>
                </c:pt>
                <c:pt idx="12">
                  <c:v>-1.3856024331303318</c:v>
                </c:pt>
                <c:pt idx="13">
                  <c:v>-1.3680779504178928</c:v>
                </c:pt>
                <c:pt idx="14">
                  <c:v>-1.3598998584854194</c:v>
                </c:pt>
                <c:pt idx="15">
                  <c:v>-1.3610681573329171</c:v>
                </c:pt>
                <c:pt idx="16">
                  <c:v>-1.376256042350366</c:v>
                </c:pt>
                <c:pt idx="17">
                  <c:v>-1.4019586169952787</c:v>
                </c:pt>
                <c:pt idx="18">
                  <c:v>-1.4381758812676548</c:v>
                </c:pt>
                <c:pt idx="19">
                  <c:v>-1.4825712374725091</c:v>
                </c:pt>
                <c:pt idx="20">
                  <c:v>-1.5374812833048219</c:v>
                </c:pt>
                <c:pt idx="21">
                  <c:v>-1.6251036968670283</c:v>
                </c:pt>
                <c:pt idx="22">
                  <c:v>-1.767636156261547</c:v>
                </c:pt>
                <c:pt idx="23">
                  <c:v>-1.9931178338282871</c:v>
                </c:pt>
                <c:pt idx="24">
                  <c:v>-2.3132317180422088</c:v>
                </c:pt>
                <c:pt idx="25">
                  <c:v>-2.685919050393458</c:v>
                </c:pt>
                <c:pt idx="26">
                  <c:v>-3.0597746815921951</c:v>
                </c:pt>
                <c:pt idx="27">
                  <c:v>-3.3541302523391328</c:v>
                </c:pt>
                <c:pt idx="28">
                  <c:v>-3.4618969284459675</c:v>
                </c:pt>
                <c:pt idx="29">
                  <c:v>-3.4457974376903238</c:v>
                </c:pt>
                <c:pt idx="30">
                  <c:v>-3.3354784397874253</c:v>
                </c:pt>
                <c:pt idx="31">
                  <c:v>-3.1645290013768674</c:v>
                </c:pt>
                <c:pt idx="32">
                  <c:v>-2.9564411941307949</c:v>
                </c:pt>
                <c:pt idx="33">
                  <c:v>-2.7093983466159814</c:v>
                </c:pt>
                <c:pt idx="34">
                  <c:v>-2.4149401465646836</c:v>
                </c:pt>
                <c:pt idx="35">
                  <c:v>-2.0649412067102557</c:v>
                </c:pt>
                <c:pt idx="36">
                  <c:v>-1.653913189859507</c:v>
                </c:pt>
                <c:pt idx="37">
                  <c:v>-1.1929870111018035</c:v>
                </c:pt>
                <c:pt idx="38">
                  <c:v>-0.69351672088948035</c:v>
                </c:pt>
                <c:pt idx="39">
                  <c:v>-0.17054230637773138</c:v>
                </c:pt>
                <c:pt idx="40">
                  <c:v>0.36426395111521881</c:v>
                </c:pt>
                <c:pt idx="41">
                  <c:v>0.8979694595301293</c:v>
                </c:pt>
                <c:pt idx="42">
                  <c:v>1.4211005818503724</c:v>
                </c:pt>
                <c:pt idx="43">
                  <c:v>1.9218476574241565</c:v>
                </c:pt>
                <c:pt idx="44">
                  <c:v>2.3884481096568244</c:v>
                </c:pt>
                <c:pt idx="45">
                  <c:v>2.8127373963131053</c:v>
                </c:pt>
                <c:pt idx="46">
                  <c:v>3.1855209653954786</c:v>
                </c:pt>
                <c:pt idx="47">
                  <c:v>3.4977863652593868</c:v>
                </c:pt>
                <c:pt idx="48">
                  <c:v>3.7477550844410521</c:v>
                </c:pt>
                <c:pt idx="49">
                  <c:v>3.9619518057031922</c:v>
                </c:pt>
                <c:pt idx="50">
                  <c:v>4.1753806420861688</c:v>
                </c:pt>
                <c:pt idx="51">
                  <c:v>4.4233814415105268</c:v>
                </c:pt>
                <c:pt idx="52">
                  <c:v>4.7299779416164522</c:v>
                </c:pt>
                <c:pt idx="53">
                  <c:v>5.0681831972686791</c:v>
                </c:pt>
                <c:pt idx="54">
                  <c:v>5.4044187027596653</c:v>
                </c:pt>
                <c:pt idx="55">
                  <c:v>5.7032073005875947</c:v>
                </c:pt>
                <c:pt idx="56">
                  <c:v>5.9353667431467274</c:v>
                </c:pt>
                <c:pt idx="57">
                  <c:v>6.097881849363139</c:v>
                </c:pt>
                <c:pt idx="58">
                  <c:v>6.1940499996585006</c:v>
                </c:pt>
                <c:pt idx="59">
                  <c:v>6.225305054818091</c:v>
                </c:pt>
                <c:pt idx="60">
                  <c:v>6.1958879781256142</c:v>
                </c:pt>
                <c:pt idx="61">
                  <c:v>6.1069982087495474</c:v>
                </c:pt>
                <c:pt idx="62">
                  <c:v>5.9567820393577975</c:v>
                </c:pt>
                <c:pt idx="63">
                  <c:v>5.7484947082744355</c:v>
                </c:pt>
                <c:pt idx="64">
                  <c:v>5.4799654877219037</c:v>
                </c:pt>
                <c:pt idx="65">
                  <c:v>5.155256423760294</c:v>
                </c:pt>
                <c:pt idx="66">
                  <c:v>4.774119606683481</c:v>
                </c:pt>
                <c:pt idx="67">
                  <c:v>4.3413120020852958</c:v>
                </c:pt>
                <c:pt idx="68">
                  <c:v>3.8572142864371362</c:v>
                </c:pt>
                <c:pt idx="69">
                  <c:v>3.3271395872481526</c:v>
                </c:pt>
                <c:pt idx="70">
                  <c:v>2.7542835272124457</c:v>
                </c:pt>
                <c:pt idx="71">
                  <c:v>2.1466917315487648</c:v>
                </c:pt>
                <c:pt idx="72">
                  <c:v>1.5067011393932934</c:v>
                </c:pt>
                <c:pt idx="73">
                  <c:v>0.84491430409871171</c:v>
                </c:pt>
                <c:pt idx="74">
                  <c:v>0.17080686850557658</c:v>
                </c:pt>
                <c:pt idx="75">
                  <c:v>-0.50731897005324988</c:v>
                </c:pt>
                <c:pt idx="76">
                  <c:v>-1.176539450640103</c:v>
                </c:pt>
                <c:pt idx="77">
                  <c:v>-1.8123454404484711</c:v>
                </c:pt>
                <c:pt idx="78">
                  <c:v>-2.3892021633608977</c:v>
                </c:pt>
                <c:pt idx="79">
                  <c:v>-2.8805928565689376</c:v>
                </c:pt>
                <c:pt idx="80">
                  <c:v>-3.2684070126359224</c:v>
                </c:pt>
                <c:pt idx="81">
                  <c:v>-3.5710191922504353</c:v>
                </c:pt>
                <c:pt idx="82">
                  <c:v>-3.8106137019305226</c:v>
                </c:pt>
                <c:pt idx="83">
                  <c:v>-4.0143869843616775</c:v>
                </c:pt>
                <c:pt idx="84">
                  <c:v>-4.1993905405843535</c:v>
                </c:pt>
                <c:pt idx="85">
                  <c:v>-4.3562019705316235</c:v>
                </c:pt>
                <c:pt idx="86">
                  <c:v>-4.4699777300837304</c:v>
                </c:pt>
                <c:pt idx="87">
                  <c:v>-4.521316539809777</c:v>
                </c:pt>
                <c:pt idx="88">
                  <c:v>-4.4371990227900584</c:v>
                </c:pt>
                <c:pt idx="89">
                  <c:v>-4.3192008391929546</c:v>
                </c:pt>
                <c:pt idx="90">
                  <c:v>-4.1638170924759814</c:v>
                </c:pt>
                <c:pt idx="91">
                  <c:v>-3.9628696907066567</c:v>
                </c:pt>
                <c:pt idx="92">
                  <c:v>-3.7151903350374922</c:v>
                </c:pt>
                <c:pt idx="93">
                  <c:v>-3.4312937150959466</c:v>
                </c:pt>
                <c:pt idx="94">
                  <c:v>-3.1275360147469669</c:v>
                </c:pt>
                <c:pt idx="95">
                  <c:v>-2.8202734178555038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2-AA42-84E3-49C0FBC5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877480"/>
        <c:axId val="-2137871544"/>
      </c:barChart>
      <c:valAx>
        <c:axId val="-21378715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Verbrauch in kW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77480"/>
        <c:crossesAt val="0"/>
        <c:crossBetween val="between"/>
      </c:valAx>
      <c:catAx>
        <c:axId val="-213787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7871544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en-GB"/>
              <a:t>Batteriebedarf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Leistung und Energie'!$N$4</c:f>
              <c:strCache>
                <c:ptCount val="1"/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' Leistung und Energie'!$N$7:$N$102</c:f>
              <c:numCache>
                <c:formatCode>General</c:formatCode>
                <c:ptCount val="96"/>
              </c:numCache>
            </c:numRef>
          </c:val>
          <c:extLst>
            <c:ext xmlns:c16="http://schemas.microsoft.com/office/drawing/2014/chart" uri="{C3380CC4-5D6E-409C-BE32-E72D297353CC}">
              <c16:uniqueId val="{00000000-2348-4C43-8AE0-8DE08360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34376"/>
        <c:axId val="-2135340376"/>
      </c:barChart>
      <c:valAx>
        <c:axId val="-213534037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Energie in kWh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34376"/>
        <c:crossesAt val="0"/>
        <c:crossBetween val="between"/>
      </c:valAx>
      <c:catAx>
        <c:axId val="-2135334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GB"/>
                  <a:t>Zeit</a:t>
                </a:r>
              </a:p>
            </c:rich>
          </c:tx>
          <c:overlay val="0"/>
        </c:title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de-DE"/>
          </a:p>
        </c:txPr>
        <c:crossAx val="-2135340376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7</xdr:row>
      <xdr:rowOff>25400</xdr:rowOff>
    </xdr:from>
    <xdr:to>
      <xdr:col>19</xdr:col>
      <xdr:colOff>266700</xdr:colOff>
      <xdr:row>21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</xdr:colOff>
      <xdr:row>22</xdr:row>
      <xdr:rowOff>101600</xdr:rowOff>
    </xdr:from>
    <xdr:to>
      <xdr:col>19</xdr:col>
      <xdr:colOff>254000</xdr:colOff>
      <xdr:row>36</xdr:row>
      <xdr:rowOff>177800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4043240" y="120240"/>
    <xdr:ext cx="5759640" cy="32396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12120" y="19644480"/>
    <xdr:ext cx="190800" cy="13716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22339800" y="15935040"/>
    <xdr:ext cx="311039" cy="293400"/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34560720" y="7286760"/>
    <xdr:ext cx="6530040" cy="3243960"/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34917480" y="3808800"/>
    <xdr:ext cx="5883480" cy="3243960"/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33905520" y="376200"/>
    <xdr:ext cx="5759640" cy="3239640"/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34500600" y="10877400"/>
    <xdr:ext cx="6207480" cy="3239640"/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40742280" y="3662280"/>
    <xdr:ext cx="5760000" cy="3243960"/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8218080" y="108000"/>
    <xdr:ext cx="5759640" cy="3239640"/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8249760" y="3348720"/>
    <xdr:ext cx="5759640" cy="3239640"/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8250840" y="6749280"/>
    <xdr:ext cx="5759640" cy="3239640"/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14490360" y="3760560"/>
    <xdr:ext cx="5759640" cy="3239640"/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6519740" y="82140"/>
    <xdr:ext cx="5759640" cy="32396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2F5755C-025B-BE47-AFCF-27966F1C9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12120" y="19644480"/>
    <xdr:ext cx="190800" cy="13716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762716C-7E07-1C48-930D-9C0867A53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22339800" y="15935040"/>
    <xdr:ext cx="311039" cy="293400"/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01BC9D7-BABE-D143-82F5-1D6E2342E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34560720" y="7286760"/>
    <xdr:ext cx="6530040" cy="3243960"/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F108044-C0D6-CD4A-B95C-9C310E6F0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34917480" y="3808800"/>
    <xdr:ext cx="5883480" cy="3243960"/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581BEA1-D685-8A42-86E9-0C8476C3F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33905520" y="376200"/>
    <xdr:ext cx="5759640" cy="3239640"/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EFFCEC3-2CD1-3149-8BC6-32E18C826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34500600" y="10877400"/>
    <xdr:ext cx="6207480" cy="3239640"/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8140E37-BD4A-AB43-A024-A5BACDC02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40742280" y="3662280"/>
    <xdr:ext cx="5760000" cy="3243960"/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B07A48EB-5B55-EC49-BA02-463FD4496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10491380" y="133400"/>
    <xdr:ext cx="5759640" cy="3239640"/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BFC4D5C0-0905-5545-AA18-463F3A90E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10662760" y="3437620"/>
    <xdr:ext cx="5759640" cy="3239640"/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E7539961-B07E-7847-8E4B-9C9DC71C5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10638440" y="6800080"/>
    <xdr:ext cx="5759640" cy="3239640"/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66DBCFEB-41C4-EA48-A1C1-0E8490D20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16484260" y="3430360"/>
    <xdr:ext cx="5759640" cy="3239640"/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BCE5494-44DE-EA4C-A6B7-9DEA2CEB4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workbookViewId="0">
      <selection activeCell="E33" sqref="E33"/>
    </sheetView>
  </sheetViews>
  <sheetFormatPr baseColWidth="10" defaultRowHeight="16"/>
  <cols>
    <col min="1" max="1" width="19.5" customWidth="1"/>
    <col min="3" max="3" width="12" customWidth="1"/>
  </cols>
  <sheetData>
    <row r="1" spans="1:21">
      <c r="A1" s="18" t="s">
        <v>3</v>
      </c>
      <c r="F1" s="12" t="s">
        <v>8</v>
      </c>
    </row>
    <row r="2" spans="1:21" ht="17" thickBot="1"/>
    <row r="3" spans="1:21">
      <c r="A3" s="2" t="s">
        <v>0</v>
      </c>
      <c r="B3" s="8">
        <v>100000</v>
      </c>
      <c r="C3" s="3" t="s">
        <v>1</v>
      </c>
      <c r="D3" s="2" t="s">
        <v>4</v>
      </c>
      <c r="E3" s="10">
        <v>3</v>
      </c>
      <c r="F3" s="4" t="s">
        <v>6</v>
      </c>
      <c r="G3" t="s">
        <v>11</v>
      </c>
      <c r="H3" s="1">
        <f>1+E3/100</f>
        <v>1.03</v>
      </c>
      <c r="I3" t="s">
        <v>12</v>
      </c>
      <c r="L3" t="s">
        <v>54</v>
      </c>
      <c r="M3" s="1">
        <f>H3^E4</f>
        <v>1.8061112346694133</v>
      </c>
      <c r="N3">
        <f>M3*(H3-1)</f>
        <v>5.4183337040082442E-2</v>
      </c>
    </row>
    <row r="4" spans="1:21" ht="17" thickBot="1">
      <c r="A4" s="5" t="s">
        <v>2</v>
      </c>
      <c r="B4" s="9">
        <v>0</v>
      </c>
      <c r="C4" s="6" t="s">
        <v>1</v>
      </c>
      <c r="D4" s="5" t="s">
        <v>5</v>
      </c>
      <c r="E4" s="11">
        <v>20</v>
      </c>
      <c r="F4" s="7" t="s">
        <v>7</v>
      </c>
      <c r="G4" t="s">
        <v>20</v>
      </c>
      <c r="L4" t="s">
        <v>55</v>
      </c>
      <c r="M4" s="1">
        <f>M3-1</f>
        <v>0.80611123466941326</v>
      </c>
    </row>
    <row r="5" spans="1:21">
      <c r="A5" t="s">
        <v>10</v>
      </c>
      <c r="B5" s="13">
        <f>B3-B4</f>
        <v>100000</v>
      </c>
      <c r="C5" t="s">
        <v>1</v>
      </c>
      <c r="L5" t="s">
        <v>56</v>
      </c>
      <c r="M5" s="1">
        <f>M3/M4</f>
        <v>2.2405235865619719</v>
      </c>
      <c r="N5" s="16"/>
    </row>
    <row r="6" spans="1:21">
      <c r="A6" t="s">
        <v>9</v>
      </c>
      <c r="B6" s="15">
        <f>(H3-1)/(1-(H3^(-E4)))</f>
        <v>6.7215707596859214E-2</v>
      </c>
      <c r="D6" s="14" t="s">
        <v>13</v>
      </c>
      <c r="L6" t="s">
        <v>57</v>
      </c>
      <c r="M6" s="1">
        <f>H3-1</f>
        <v>3.0000000000000027E-2</v>
      </c>
      <c r="N6">
        <f>M6*M5</f>
        <v>6.7215707596859214E-2</v>
      </c>
    </row>
    <row r="8" spans="1:21">
      <c r="A8" s="16" t="s">
        <v>15</v>
      </c>
      <c r="B8" s="16" t="s">
        <v>14</v>
      </c>
      <c r="C8" s="16" t="s">
        <v>18</v>
      </c>
      <c r="D8" s="16" t="s">
        <v>16</v>
      </c>
      <c r="E8" s="16" t="s">
        <v>17</v>
      </c>
      <c r="F8" s="16" t="s">
        <v>19</v>
      </c>
      <c r="U8" s="47"/>
    </row>
    <row r="9" spans="1:21">
      <c r="A9" s="16">
        <v>1</v>
      </c>
      <c r="B9" s="17">
        <f>$B$6*$B$5</f>
        <v>6721.5707596859211</v>
      </c>
      <c r="C9" s="17">
        <f>B9</f>
        <v>6721.5707596859211</v>
      </c>
      <c r="D9" s="17">
        <f>$B$5</f>
        <v>100000</v>
      </c>
      <c r="E9" s="17">
        <f>B5*E3/100</f>
        <v>3000</v>
      </c>
      <c r="F9" s="17">
        <f>B9-E9</f>
        <v>3721.5707596859211</v>
      </c>
      <c r="U9" s="47"/>
    </row>
    <row r="10" spans="1:21">
      <c r="A10" s="16">
        <v>2</v>
      </c>
      <c r="B10" s="17">
        <f t="shared" ref="B10:B29" si="0">$B$6*$B$5</f>
        <v>6721.5707596859211</v>
      </c>
      <c r="C10" s="17">
        <f>C9+B10</f>
        <v>13443.141519371842</v>
      </c>
      <c r="D10" s="17">
        <f>D9+E9-B9</f>
        <v>96278.429240314086</v>
      </c>
      <c r="E10" s="17">
        <f>D10*$E$3/100</f>
        <v>2888.3528772094228</v>
      </c>
      <c r="F10" s="17">
        <f t="shared" ref="F10:F29" si="1">B10-E10</f>
        <v>3833.2178824764983</v>
      </c>
      <c r="U10" s="47"/>
    </row>
    <row r="11" spans="1:21">
      <c r="A11" s="16">
        <v>3</v>
      </c>
      <c r="B11" s="17">
        <f t="shared" si="0"/>
        <v>6721.5707596859211</v>
      </c>
      <c r="C11" s="17">
        <f t="shared" ref="C11:C29" si="2">C10+B11</f>
        <v>20164.712279057763</v>
      </c>
      <c r="D11" s="17">
        <f t="shared" ref="D11:D29" si="3">D10+E10-B10</f>
        <v>92445.211357837601</v>
      </c>
      <c r="E11" s="17">
        <f t="shared" ref="E11:E29" si="4">D11*$E$3/100</f>
        <v>2773.356340735128</v>
      </c>
      <c r="F11" s="17">
        <f t="shared" si="1"/>
        <v>3948.2144189507931</v>
      </c>
      <c r="U11" s="47"/>
    </row>
    <row r="12" spans="1:21">
      <c r="A12" s="16">
        <v>4</v>
      </c>
      <c r="B12" s="17">
        <f t="shared" si="0"/>
        <v>6721.5707596859211</v>
      </c>
      <c r="C12" s="17">
        <f t="shared" si="2"/>
        <v>26886.283038743684</v>
      </c>
      <c r="D12" s="17">
        <f t="shared" si="3"/>
        <v>88496.996938886819</v>
      </c>
      <c r="E12" s="17">
        <f t="shared" si="4"/>
        <v>2654.9099081666045</v>
      </c>
      <c r="F12" s="17">
        <f t="shared" si="1"/>
        <v>4066.6608515193166</v>
      </c>
      <c r="U12" s="47"/>
    </row>
    <row r="13" spans="1:21">
      <c r="A13" s="16">
        <v>5</v>
      </c>
      <c r="B13" s="17">
        <f t="shared" si="0"/>
        <v>6721.5707596859211</v>
      </c>
      <c r="C13" s="17">
        <f t="shared" si="2"/>
        <v>33607.853798429605</v>
      </c>
      <c r="D13" s="17">
        <f t="shared" si="3"/>
        <v>84430.336087367497</v>
      </c>
      <c r="E13" s="17">
        <f t="shared" si="4"/>
        <v>2532.9100826210251</v>
      </c>
      <c r="F13" s="17">
        <f t="shared" si="1"/>
        <v>4188.6606770648959</v>
      </c>
      <c r="U13" s="47"/>
    </row>
    <row r="14" spans="1:21">
      <c r="A14" s="16">
        <v>6</v>
      </c>
      <c r="B14" s="17">
        <f t="shared" si="0"/>
        <v>6721.5707596859211</v>
      </c>
      <c r="C14" s="17">
        <f t="shared" si="2"/>
        <v>40329.424558115526</v>
      </c>
      <c r="D14" s="17">
        <f t="shared" si="3"/>
        <v>80241.675410302589</v>
      </c>
      <c r="E14" s="17">
        <f t="shared" si="4"/>
        <v>2407.2502623090777</v>
      </c>
      <c r="F14" s="17">
        <f t="shared" si="1"/>
        <v>4314.3204973768434</v>
      </c>
      <c r="U14" s="47"/>
    </row>
    <row r="15" spans="1:21">
      <c r="A15" s="16">
        <v>7</v>
      </c>
      <c r="B15" s="17">
        <f t="shared" si="0"/>
        <v>6721.5707596859211</v>
      </c>
      <c r="C15" s="17">
        <f t="shared" si="2"/>
        <v>47050.995317801448</v>
      </c>
      <c r="D15" s="17">
        <f t="shared" si="3"/>
        <v>75927.354912925744</v>
      </c>
      <c r="E15" s="17">
        <f t="shared" si="4"/>
        <v>2277.8206473877722</v>
      </c>
      <c r="F15" s="17">
        <f t="shared" si="1"/>
        <v>4443.7501122981485</v>
      </c>
      <c r="U15" s="47"/>
    </row>
    <row r="16" spans="1:21">
      <c r="A16" s="16">
        <v>8</v>
      </c>
      <c r="B16" s="17">
        <f t="shared" si="0"/>
        <v>6721.5707596859211</v>
      </c>
      <c r="C16" s="17">
        <f t="shared" si="2"/>
        <v>53772.566077487369</v>
      </c>
      <c r="D16" s="17">
        <f t="shared" si="3"/>
        <v>71483.604800627596</v>
      </c>
      <c r="E16" s="17">
        <f t="shared" si="4"/>
        <v>2144.5081440188278</v>
      </c>
      <c r="F16" s="17">
        <f t="shared" si="1"/>
        <v>4577.0626156670933</v>
      </c>
      <c r="U16" s="47"/>
    </row>
    <row r="17" spans="1:21">
      <c r="A17" s="16">
        <v>9</v>
      </c>
      <c r="B17" s="17">
        <f t="shared" si="0"/>
        <v>6721.5707596859211</v>
      </c>
      <c r="C17" s="17">
        <f t="shared" si="2"/>
        <v>60494.13683717329</v>
      </c>
      <c r="D17" s="17">
        <f t="shared" si="3"/>
        <v>66906.542184960505</v>
      </c>
      <c r="E17" s="17">
        <f t="shared" si="4"/>
        <v>2007.1962655488151</v>
      </c>
      <c r="F17" s="17">
        <f t="shared" si="1"/>
        <v>4714.374494137106</v>
      </c>
      <c r="U17" s="47"/>
    </row>
    <row r="18" spans="1:21">
      <c r="A18" s="16">
        <v>10</v>
      </c>
      <c r="B18" s="17">
        <f t="shared" si="0"/>
        <v>6721.5707596859211</v>
      </c>
      <c r="C18" s="17">
        <f t="shared" si="2"/>
        <v>67215.707596859211</v>
      </c>
      <c r="D18" s="17">
        <f t="shared" si="3"/>
        <v>62192.1676908234</v>
      </c>
      <c r="E18" s="17">
        <f t="shared" si="4"/>
        <v>1865.765030724702</v>
      </c>
      <c r="F18" s="17">
        <f t="shared" si="1"/>
        <v>4855.8057289612188</v>
      </c>
      <c r="U18" s="47"/>
    </row>
    <row r="19" spans="1:21">
      <c r="A19" s="16">
        <v>11</v>
      </c>
      <c r="B19" s="17">
        <f t="shared" si="0"/>
        <v>6721.5707596859211</v>
      </c>
      <c r="C19" s="17">
        <f t="shared" si="2"/>
        <v>73937.278356545139</v>
      </c>
      <c r="D19" s="17">
        <f t="shared" si="3"/>
        <v>57336.361961862181</v>
      </c>
      <c r="E19" s="17">
        <f t="shared" si="4"/>
        <v>1720.0908588558655</v>
      </c>
      <c r="F19" s="17">
        <f t="shared" si="1"/>
        <v>5001.4799008300561</v>
      </c>
      <c r="U19" s="47"/>
    </row>
    <row r="20" spans="1:21">
      <c r="A20" s="16">
        <v>12</v>
      </c>
      <c r="B20" s="17">
        <f t="shared" si="0"/>
        <v>6721.5707596859211</v>
      </c>
      <c r="C20" s="17">
        <f t="shared" si="2"/>
        <v>80658.849116231053</v>
      </c>
      <c r="D20" s="17">
        <f t="shared" si="3"/>
        <v>52334.882061032127</v>
      </c>
      <c r="E20" s="17">
        <f t="shared" si="4"/>
        <v>1570.0464618309641</v>
      </c>
      <c r="F20" s="17">
        <f t="shared" si="1"/>
        <v>5151.5242978549568</v>
      </c>
      <c r="U20" s="47"/>
    </row>
    <row r="21" spans="1:21">
      <c r="A21" s="16">
        <v>13</v>
      </c>
      <c r="B21" s="17">
        <f t="shared" si="0"/>
        <v>6721.5707596859211</v>
      </c>
      <c r="C21" s="17">
        <f t="shared" si="2"/>
        <v>87380.419875916967</v>
      </c>
      <c r="D21" s="17">
        <f t="shared" si="3"/>
        <v>47183.35776317717</v>
      </c>
      <c r="E21" s="17">
        <f t="shared" si="4"/>
        <v>1415.5007328953152</v>
      </c>
      <c r="F21" s="17">
        <f t="shared" si="1"/>
        <v>5306.0700267906059</v>
      </c>
      <c r="U21" s="47"/>
    </row>
    <row r="22" spans="1:21">
      <c r="A22" s="16">
        <v>14</v>
      </c>
      <c r="B22" s="17">
        <f t="shared" si="0"/>
        <v>6721.5707596859211</v>
      </c>
      <c r="C22" s="17">
        <f t="shared" si="2"/>
        <v>94101.990635602881</v>
      </c>
      <c r="D22" s="17">
        <f t="shared" si="3"/>
        <v>41877.287736386563</v>
      </c>
      <c r="E22" s="17">
        <f t="shared" si="4"/>
        <v>1256.318632091597</v>
      </c>
      <c r="F22" s="17">
        <f t="shared" si="1"/>
        <v>5465.2521275943236</v>
      </c>
      <c r="U22" s="47"/>
    </row>
    <row r="23" spans="1:21">
      <c r="A23" s="16">
        <v>15</v>
      </c>
      <c r="B23" s="17">
        <f t="shared" si="0"/>
        <v>6721.5707596859211</v>
      </c>
      <c r="C23" s="17">
        <f t="shared" si="2"/>
        <v>100823.56139528879</v>
      </c>
      <c r="D23" s="17">
        <f t="shared" si="3"/>
        <v>36412.035608792241</v>
      </c>
      <c r="E23" s="17">
        <f t="shared" si="4"/>
        <v>1092.3610682637673</v>
      </c>
      <c r="F23" s="17">
        <f t="shared" si="1"/>
        <v>5629.2096914221538</v>
      </c>
      <c r="U23" s="47"/>
    </row>
    <row r="24" spans="1:21">
      <c r="A24" s="16">
        <v>16</v>
      </c>
      <c r="B24" s="17">
        <f t="shared" si="0"/>
        <v>6721.5707596859211</v>
      </c>
      <c r="C24" s="17">
        <f t="shared" si="2"/>
        <v>107545.13215497471</v>
      </c>
      <c r="D24" s="17">
        <f t="shared" si="3"/>
        <v>30782.825917370086</v>
      </c>
      <c r="E24" s="17">
        <f t="shared" si="4"/>
        <v>923.4847775211025</v>
      </c>
      <c r="F24" s="17">
        <f t="shared" si="1"/>
        <v>5798.0859821648182</v>
      </c>
      <c r="U24" s="47"/>
    </row>
    <row r="25" spans="1:21">
      <c r="A25" s="16">
        <v>17</v>
      </c>
      <c r="B25" s="17">
        <f t="shared" si="0"/>
        <v>6721.5707596859211</v>
      </c>
      <c r="C25" s="17">
        <f t="shared" si="2"/>
        <v>114266.70291466062</v>
      </c>
      <c r="D25" s="17">
        <f t="shared" si="3"/>
        <v>24984.739935205267</v>
      </c>
      <c r="E25" s="17">
        <f t="shared" si="4"/>
        <v>749.5421980561581</v>
      </c>
      <c r="F25" s="17">
        <f t="shared" si="1"/>
        <v>5972.0285616297633</v>
      </c>
      <c r="U25" s="47"/>
    </row>
    <row r="26" spans="1:21">
      <c r="A26" s="16">
        <v>18</v>
      </c>
      <c r="B26" s="17">
        <f t="shared" si="0"/>
        <v>6721.5707596859211</v>
      </c>
      <c r="C26" s="17">
        <f t="shared" si="2"/>
        <v>120988.27367434654</v>
      </c>
      <c r="D26" s="17">
        <f t="shared" si="3"/>
        <v>19012.711373575505</v>
      </c>
      <c r="E26" s="17">
        <f t="shared" si="4"/>
        <v>570.38134120726511</v>
      </c>
      <c r="F26" s="17">
        <f t="shared" si="1"/>
        <v>6151.1894184786561</v>
      </c>
      <c r="U26" s="47"/>
    </row>
    <row r="27" spans="1:21">
      <c r="A27" s="16">
        <v>19</v>
      </c>
      <c r="B27" s="17">
        <f t="shared" si="0"/>
        <v>6721.5707596859211</v>
      </c>
      <c r="C27" s="17">
        <f t="shared" si="2"/>
        <v>127709.84443403245</v>
      </c>
      <c r="D27" s="17">
        <f t="shared" si="3"/>
        <v>12861.52195509685</v>
      </c>
      <c r="E27" s="17">
        <f t="shared" si="4"/>
        <v>385.84565865290557</v>
      </c>
      <c r="F27" s="17">
        <f t="shared" si="1"/>
        <v>6335.7251010330156</v>
      </c>
      <c r="U27" s="47"/>
    </row>
    <row r="28" spans="1:21">
      <c r="A28" s="16">
        <v>20</v>
      </c>
      <c r="B28" s="17">
        <f t="shared" si="0"/>
        <v>6721.5707596859211</v>
      </c>
      <c r="C28" s="17">
        <f t="shared" si="2"/>
        <v>134431.41519371836</v>
      </c>
      <c r="D28" s="17">
        <f t="shared" si="3"/>
        <v>6525.7968540638358</v>
      </c>
      <c r="E28" s="17">
        <f t="shared" si="4"/>
        <v>195.77390562191508</v>
      </c>
      <c r="F28" s="17">
        <f t="shared" si="1"/>
        <v>6525.7968540640059</v>
      </c>
      <c r="U28" s="47"/>
    </row>
    <row r="29" spans="1:21">
      <c r="A29" s="16">
        <v>21</v>
      </c>
      <c r="B29" s="17">
        <f t="shared" si="0"/>
        <v>6721.5707596859211</v>
      </c>
      <c r="C29" s="17">
        <f t="shared" si="2"/>
        <v>141152.98595340428</v>
      </c>
      <c r="D29" s="17">
        <f t="shared" si="3"/>
        <v>-1.7007550923153758E-10</v>
      </c>
      <c r="E29" s="17">
        <f t="shared" si="4"/>
        <v>-5.1022652769461277E-12</v>
      </c>
      <c r="F29" s="17">
        <f t="shared" si="1"/>
        <v>6721.5707596859265</v>
      </c>
      <c r="U29" s="47"/>
    </row>
    <row r="30" spans="1:21">
      <c r="A30" s="16"/>
      <c r="B30" s="17"/>
      <c r="C30" s="17"/>
      <c r="D30" s="17"/>
      <c r="E30" s="17"/>
    </row>
    <row r="31" spans="1:21">
      <c r="A31" s="16"/>
      <c r="B31" s="17"/>
      <c r="C31" s="17"/>
      <c r="D31" s="17"/>
      <c r="E31" s="17"/>
    </row>
    <row r="32" spans="1:21">
      <c r="A32" s="16"/>
      <c r="B32" s="17"/>
      <c r="C32" s="17"/>
      <c r="D32" s="17"/>
      <c r="E32" s="17"/>
    </row>
    <row r="33" spans="1:5">
      <c r="A33" s="16"/>
      <c r="B33" s="17"/>
      <c r="C33" s="17"/>
      <c r="D33" s="17"/>
      <c r="E33" s="17"/>
    </row>
    <row r="34" spans="1:5">
      <c r="A34" s="16"/>
      <c r="B34" s="17"/>
      <c r="C34" s="17"/>
      <c r="D34" s="17"/>
      <c r="E34" s="17"/>
    </row>
    <row r="35" spans="1:5">
      <c r="A35" s="16"/>
      <c r="B35" s="17"/>
      <c r="C35" s="17"/>
      <c r="D35" s="17"/>
      <c r="E35" s="17"/>
    </row>
    <row r="36" spans="1:5">
      <c r="A36" s="16"/>
      <c r="B36" s="17"/>
      <c r="C36" s="17"/>
      <c r="D36" s="17"/>
      <c r="E36" s="17"/>
    </row>
    <row r="37" spans="1:5">
      <c r="A37" s="16"/>
      <c r="B37" s="17"/>
      <c r="C37" s="17"/>
      <c r="D37" s="17"/>
      <c r="E37" s="17"/>
    </row>
    <row r="38" spans="1:5">
      <c r="A38" s="16"/>
      <c r="B38" s="17"/>
      <c r="C38" s="17"/>
      <c r="D38" s="17"/>
      <c r="E38" s="17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9201-8204-AD43-8027-5EB4EBFB35B5}">
  <dimension ref="A1:B35"/>
  <sheetViews>
    <sheetView workbookViewId="0">
      <selection activeCell="H33" sqref="H33"/>
    </sheetView>
  </sheetViews>
  <sheetFormatPr baseColWidth="10" defaultRowHeight="16"/>
  <sheetData>
    <row r="1" spans="1:2">
      <c r="A1" t="s">
        <v>49</v>
      </c>
      <c r="B1">
        <v>1</v>
      </c>
    </row>
    <row r="2" spans="1:2">
      <c r="A2" t="s">
        <v>50</v>
      </c>
      <c r="B2" s="48">
        <v>7.4999999999999997E-2</v>
      </c>
    </row>
    <row r="3" spans="1:2">
      <c r="A3" t="s">
        <v>51</v>
      </c>
      <c r="B3" s="1">
        <f>1+B2</f>
        <v>1.075</v>
      </c>
    </row>
    <row r="5" spans="1:2">
      <c r="A5" s="16" t="s">
        <v>52</v>
      </c>
      <c r="B5" t="s">
        <v>53</v>
      </c>
    </row>
    <row r="6" spans="1:2">
      <c r="A6" s="16">
        <v>1</v>
      </c>
      <c r="B6">
        <f>B1*B3</f>
        <v>1.075</v>
      </c>
    </row>
    <row r="7" spans="1:2">
      <c r="A7" s="16">
        <v>2</v>
      </c>
      <c r="B7">
        <f>B6*$B$3</f>
        <v>1.1556249999999999</v>
      </c>
    </row>
    <row r="8" spans="1:2">
      <c r="A8" s="16">
        <v>3</v>
      </c>
      <c r="B8">
        <f t="shared" ref="B8:B35" si="0">B7*$B$3</f>
        <v>1.2422968749999999</v>
      </c>
    </row>
    <row r="9" spans="1:2">
      <c r="A9" s="16">
        <v>4</v>
      </c>
      <c r="B9">
        <f t="shared" si="0"/>
        <v>1.3354691406249999</v>
      </c>
    </row>
    <row r="10" spans="1:2">
      <c r="A10" s="16">
        <v>5</v>
      </c>
      <c r="B10">
        <f t="shared" si="0"/>
        <v>1.4356293261718749</v>
      </c>
    </row>
    <row r="11" spans="1:2">
      <c r="A11" s="16">
        <v>6</v>
      </c>
      <c r="B11">
        <f t="shared" si="0"/>
        <v>1.5433015256347655</v>
      </c>
    </row>
    <row r="12" spans="1:2">
      <c r="A12" s="16">
        <v>7</v>
      </c>
      <c r="B12">
        <f t="shared" si="0"/>
        <v>1.6590491400573728</v>
      </c>
    </row>
    <row r="13" spans="1:2">
      <c r="A13" s="16">
        <v>8</v>
      </c>
      <c r="B13">
        <f t="shared" si="0"/>
        <v>1.7834778255616757</v>
      </c>
    </row>
    <row r="14" spans="1:2">
      <c r="A14" s="16">
        <v>9</v>
      </c>
      <c r="B14">
        <f t="shared" si="0"/>
        <v>1.9172386624788014</v>
      </c>
    </row>
    <row r="15" spans="1:2">
      <c r="A15" s="16">
        <v>10</v>
      </c>
      <c r="B15">
        <f t="shared" si="0"/>
        <v>2.0610315621647115</v>
      </c>
    </row>
    <row r="16" spans="1:2">
      <c r="A16" s="16">
        <v>11</v>
      </c>
      <c r="B16">
        <f t="shared" si="0"/>
        <v>2.2156089293270647</v>
      </c>
    </row>
    <row r="17" spans="1:2">
      <c r="A17" s="16">
        <v>12</v>
      </c>
      <c r="B17">
        <f t="shared" si="0"/>
        <v>2.3817795990265944</v>
      </c>
    </row>
    <row r="18" spans="1:2">
      <c r="A18" s="16">
        <v>13</v>
      </c>
      <c r="B18">
        <f t="shared" si="0"/>
        <v>2.5604130689535891</v>
      </c>
    </row>
    <row r="19" spans="1:2">
      <c r="A19" s="16">
        <v>14</v>
      </c>
      <c r="B19">
        <f t="shared" si="0"/>
        <v>2.7524440491251081</v>
      </c>
    </row>
    <row r="20" spans="1:2">
      <c r="A20" s="16">
        <v>15</v>
      </c>
      <c r="B20">
        <f t="shared" si="0"/>
        <v>2.9588773528094912</v>
      </c>
    </row>
    <row r="21" spans="1:2">
      <c r="A21" s="16">
        <v>16</v>
      </c>
      <c r="B21">
        <f t="shared" si="0"/>
        <v>3.1807931542702028</v>
      </c>
    </row>
    <row r="22" spans="1:2">
      <c r="A22" s="16">
        <v>17</v>
      </c>
      <c r="B22">
        <f t="shared" si="0"/>
        <v>3.4193526408404677</v>
      </c>
    </row>
    <row r="23" spans="1:2">
      <c r="A23" s="16">
        <v>18</v>
      </c>
      <c r="B23">
        <f t="shared" si="0"/>
        <v>3.6758040889035026</v>
      </c>
    </row>
    <row r="24" spans="1:2">
      <c r="A24" s="16">
        <v>19</v>
      </c>
      <c r="B24">
        <f t="shared" si="0"/>
        <v>3.9514893955712651</v>
      </c>
    </row>
    <row r="25" spans="1:2">
      <c r="A25" s="16">
        <v>20</v>
      </c>
      <c r="B25">
        <f t="shared" si="0"/>
        <v>4.2478511002391102</v>
      </c>
    </row>
    <row r="26" spans="1:2">
      <c r="A26" s="16">
        <v>21</v>
      </c>
      <c r="B26">
        <f t="shared" si="0"/>
        <v>4.5664399327570431</v>
      </c>
    </row>
    <row r="27" spans="1:2">
      <c r="A27" s="16">
        <v>22</v>
      </c>
      <c r="B27">
        <f t="shared" si="0"/>
        <v>4.9089229277138209</v>
      </c>
    </row>
    <row r="28" spans="1:2">
      <c r="A28" s="16">
        <v>23</v>
      </c>
      <c r="B28">
        <f t="shared" si="0"/>
        <v>5.2770921472923575</v>
      </c>
    </row>
    <row r="29" spans="1:2">
      <c r="A29" s="16">
        <v>24</v>
      </c>
      <c r="B29">
        <f t="shared" si="0"/>
        <v>5.6728740583392838</v>
      </c>
    </row>
    <row r="30" spans="1:2">
      <c r="A30" s="16">
        <v>25</v>
      </c>
      <c r="B30">
        <f t="shared" si="0"/>
        <v>6.0983396127147298</v>
      </c>
    </row>
    <row r="31" spans="1:2">
      <c r="A31" s="16">
        <v>26</v>
      </c>
      <c r="B31">
        <f t="shared" si="0"/>
        <v>6.5557150836683347</v>
      </c>
    </row>
    <row r="32" spans="1:2">
      <c r="A32" s="16">
        <v>27</v>
      </c>
      <c r="B32">
        <f t="shared" si="0"/>
        <v>7.0473937149434596</v>
      </c>
    </row>
    <row r="33" spans="1:2">
      <c r="A33" s="16">
        <v>28</v>
      </c>
      <c r="B33">
        <f t="shared" si="0"/>
        <v>7.5759482435642189</v>
      </c>
    </row>
    <row r="34" spans="1:2">
      <c r="A34" s="16">
        <v>29</v>
      </c>
      <c r="B34">
        <f t="shared" si="0"/>
        <v>8.1441443618315343</v>
      </c>
    </row>
    <row r="35" spans="1:2">
      <c r="A35" s="16">
        <v>30</v>
      </c>
      <c r="B35">
        <f t="shared" si="0"/>
        <v>8.7549551889688999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2"/>
  <sheetViews>
    <sheetView workbookViewId="0"/>
  </sheetViews>
  <sheetFormatPr baseColWidth="10" defaultRowHeight="13"/>
  <cols>
    <col min="1" max="1" width="10.1640625" style="27" customWidth="1"/>
    <col min="2" max="2" width="9.33203125" style="27" customWidth="1"/>
    <col min="3" max="3" width="16.33203125" style="25" customWidth="1"/>
    <col min="4" max="4" width="16.1640625" style="28" customWidth="1"/>
    <col min="5" max="5" width="14.1640625" style="25" customWidth="1"/>
    <col min="6" max="6" width="14.1640625" style="28" customWidth="1"/>
    <col min="7" max="7" width="14.1640625" style="25" customWidth="1"/>
    <col min="8" max="8" width="14.1640625" style="28" customWidth="1"/>
    <col min="9" max="12" width="14.1640625" style="25" customWidth="1"/>
    <col min="13" max="13" width="16.83203125" style="25" customWidth="1"/>
    <col min="14" max="19" width="14.1640625" style="25" customWidth="1"/>
    <col min="20" max="16384" width="10.83203125" style="25"/>
  </cols>
  <sheetData>
    <row r="1" spans="1:18">
      <c r="A1" s="19" t="s">
        <v>21</v>
      </c>
      <c r="B1" s="20"/>
      <c r="C1" s="21" t="s">
        <v>22</v>
      </c>
      <c r="D1" s="22" t="s">
        <v>23</v>
      </c>
      <c r="E1" s="23" t="s">
        <v>24</v>
      </c>
      <c r="F1" s="21"/>
      <c r="G1" s="24" t="s">
        <v>25</v>
      </c>
      <c r="H1" s="22"/>
      <c r="I1" s="25" t="s">
        <v>26</v>
      </c>
    </row>
    <row r="2" spans="1:18">
      <c r="A2" s="26" t="s">
        <v>27</v>
      </c>
      <c r="C2" s="28" t="s">
        <v>28</v>
      </c>
      <c r="D2" s="29" t="s">
        <v>29</v>
      </c>
      <c r="E2" s="30" t="s">
        <v>28</v>
      </c>
      <c r="G2" s="25" t="s">
        <v>30</v>
      </c>
      <c r="H2" s="29"/>
    </row>
    <row r="3" spans="1:18">
      <c r="A3" s="26" t="s">
        <v>31</v>
      </c>
      <c r="B3" s="27" t="s">
        <v>32</v>
      </c>
      <c r="C3" s="28" t="s">
        <v>33</v>
      </c>
      <c r="D3" s="29" t="s">
        <v>33</v>
      </c>
      <c r="E3" s="30" t="s">
        <v>34</v>
      </c>
      <c r="F3" s="31">
        <v>50</v>
      </c>
      <c r="G3" s="25" t="s">
        <v>35</v>
      </c>
      <c r="H3" s="31">
        <v>10</v>
      </c>
      <c r="I3" s="28" t="s">
        <v>36</v>
      </c>
      <c r="J3" s="28" t="s">
        <v>37</v>
      </c>
    </row>
    <row r="4" spans="1:18">
      <c r="A4" s="26"/>
      <c r="D4" s="29"/>
      <c r="E4" s="30" t="s">
        <v>38</v>
      </c>
      <c r="F4" s="28">
        <f>F3/F5</f>
        <v>10</v>
      </c>
      <c r="G4" s="25" t="s">
        <v>39</v>
      </c>
      <c r="H4" s="32">
        <f>H3*H5/D105</f>
        <v>4.9839628834182177</v>
      </c>
      <c r="I4" s="28" t="s">
        <v>40</v>
      </c>
      <c r="J4" s="28" t="s">
        <v>41</v>
      </c>
    </row>
    <row r="5" spans="1:18">
      <c r="A5" s="26"/>
      <c r="D5" s="29"/>
      <c r="E5" s="30" t="s">
        <v>42</v>
      </c>
      <c r="F5" s="33">
        <v>5</v>
      </c>
      <c r="G5" s="25" t="s">
        <v>43</v>
      </c>
      <c r="H5" s="34">
        <v>3000</v>
      </c>
      <c r="J5" s="35" t="s">
        <v>44</v>
      </c>
    </row>
    <row r="6" spans="1:18">
      <c r="A6" s="26"/>
      <c r="D6" s="29"/>
      <c r="E6" s="30"/>
      <c r="H6" s="29"/>
      <c r="J6" s="36">
        <v>0</v>
      </c>
    </row>
    <row r="7" spans="1:18">
      <c r="A7" s="37">
        <v>0</v>
      </c>
      <c r="B7" s="38">
        <v>1.0416666666666666E-2</v>
      </c>
      <c r="C7" s="39">
        <v>0</v>
      </c>
      <c r="D7" s="32">
        <v>0.50609470229723397</v>
      </c>
      <c r="E7" s="40"/>
      <c r="F7" s="39">
        <f t="shared" ref="F7:F70" si="0">$F$4*C7</f>
        <v>0</v>
      </c>
      <c r="G7" s="28"/>
      <c r="H7" s="32">
        <f t="shared" ref="H7:H70" si="1">$H$4*D7</f>
        <v>2.5223572117440067</v>
      </c>
      <c r="I7" s="39">
        <f t="shared" ref="I7:I70" si="2">F7-H7</f>
        <v>-2.5223572117440067</v>
      </c>
      <c r="J7" s="39">
        <f>J6+I7/4</f>
        <v>-0.63058930293600168</v>
      </c>
      <c r="O7" s="28"/>
      <c r="Q7" s="28"/>
      <c r="R7" s="28"/>
    </row>
    <row r="8" spans="1:18">
      <c r="A8" s="37">
        <v>1.0104166666666667</v>
      </c>
      <c r="B8" s="38">
        <v>1.0208333333333333</v>
      </c>
      <c r="C8" s="39">
        <v>0</v>
      </c>
      <c r="D8" s="32">
        <v>0.45</v>
      </c>
      <c r="E8" s="40"/>
      <c r="F8" s="39">
        <f t="shared" si="0"/>
        <v>0</v>
      </c>
      <c r="G8" s="28"/>
      <c r="H8" s="32">
        <f t="shared" si="1"/>
        <v>2.2427832975381978</v>
      </c>
      <c r="I8" s="39">
        <f t="shared" si="2"/>
        <v>-2.2427832975381978</v>
      </c>
      <c r="J8" s="39">
        <f>J7+I8/4</f>
        <v>-1.1912851273205511</v>
      </c>
      <c r="O8" s="28"/>
      <c r="Q8" s="28"/>
      <c r="R8" s="28"/>
    </row>
    <row r="9" spans="1:18">
      <c r="A9" s="37">
        <v>2.0833333333333332E-2</v>
      </c>
      <c r="B9" s="38">
        <v>3.125E-2</v>
      </c>
      <c r="C9" s="39">
        <v>0</v>
      </c>
      <c r="D9" s="32">
        <v>0.40342240975152399</v>
      </c>
      <c r="E9" s="40"/>
      <c r="F9" s="39">
        <f t="shared" si="0"/>
        <v>0</v>
      </c>
      <c r="G9" s="28"/>
      <c r="H9" s="32">
        <f t="shared" si="1"/>
        <v>2.0106423165407312</v>
      </c>
      <c r="I9" s="39">
        <f t="shared" si="2"/>
        <v>-2.0106423165407312</v>
      </c>
      <c r="J9" s="39">
        <f>J7+I9/4</f>
        <v>-1.1332498820711845</v>
      </c>
      <c r="O9" s="28"/>
      <c r="Q9" s="28"/>
      <c r="R9" s="28"/>
    </row>
    <row r="10" spans="1:18">
      <c r="A10" s="37">
        <v>3.125E-2</v>
      </c>
      <c r="B10" s="38">
        <v>4.1666666666666664E-2</v>
      </c>
      <c r="C10" s="39">
        <v>0</v>
      </c>
      <c r="D10" s="32">
        <v>0.365916549460853</v>
      </c>
      <c r="E10" s="40"/>
      <c r="F10" s="39">
        <f t="shared" si="0"/>
        <v>0</v>
      </c>
      <c r="G10" s="28"/>
      <c r="H10" s="32">
        <f t="shared" si="1"/>
        <v>1.8237145009413578</v>
      </c>
      <c r="I10" s="39">
        <f t="shared" si="2"/>
        <v>-1.8237145009413578</v>
      </c>
      <c r="J10" s="39">
        <f t="shared" ref="J10:J73" si="3">J9+I10/4</f>
        <v>-1.5891785073065239</v>
      </c>
      <c r="O10" s="28"/>
      <c r="Q10" s="28"/>
      <c r="R10" s="28"/>
    </row>
    <row r="11" spans="1:18">
      <c r="A11" s="37">
        <v>4.1666666666666664E-2</v>
      </c>
      <c r="B11" s="38">
        <v>5.2083333333333329E-2</v>
      </c>
      <c r="C11" s="39">
        <v>0</v>
      </c>
      <c r="D11" s="32">
        <v>0.34013127051101699</v>
      </c>
      <c r="E11" s="40"/>
      <c r="F11" s="39">
        <f t="shared" si="0"/>
        <v>0</v>
      </c>
      <c r="G11" s="28"/>
      <c r="H11" s="32">
        <f t="shared" si="1"/>
        <v>1.6952016277167901</v>
      </c>
      <c r="I11" s="39">
        <f t="shared" si="2"/>
        <v>-1.6952016277167901</v>
      </c>
      <c r="J11" s="39">
        <f t="shared" si="3"/>
        <v>-2.0129789142357213</v>
      </c>
      <c r="O11" s="28"/>
      <c r="Q11" s="28"/>
      <c r="R11" s="28"/>
    </row>
    <row r="12" spans="1:18">
      <c r="A12" s="37">
        <v>5.2083333333333329E-2</v>
      </c>
      <c r="B12" s="38">
        <v>6.25E-2</v>
      </c>
      <c r="C12" s="39">
        <v>0</v>
      </c>
      <c r="D12" s="32">
        <v>0.323956868260666</v>
      </c>
      <c r="E12" s="40"/>
      <c r="F12" s="39">
        <f t="shared" si="0"/>
        <v>0</v>
      </c>
      <c r="G12" s="28"/>
      <c r="H12" s="32">
        <f t="shared" si="1"/>
        <v>1.6145890072395646</v>
      </c>
      <c r="I12" s="39">
        <f t="shared" si="2"/>
        <v>-1.6145890072395646</v>
      </c>
      <c r="J12" s="39">
        <f t="shared" si="3"/>
        <v>-2.4166261660456123</v>
      </c>
      <c r="O12" s="28"/>
      <c r="Q12" s="28"/>
      <c r="R12" s="28"/>
    </row>
    <row r="13" spans="1:18">
      <c r="A13" s="37">
        <v>6.25E-2</v>
      </c>
      <c r="B13" s="38">
        <v>7.2916666666666657E-2</v>
      </c>
      <c r="C13" s="39">
        <v>0</v>
      </c>
      <c r="D13" s="32">
        <v>0.314111579934365</v>
      </c>
      <c r="E13" s="40"/>
      <c r="F13" s="39">
        <f t="shared" si="0"/>
        <v>0</v>
      </c>
      <c r="G13" s="28"/>
      <c r="H13" s="32">
        <f t="shared" si="1"/>
        <v>1.5655204556447297</v>
      </c>
      <c r="I13" s="39">
        <f t="shared" si="2"/>
        <v>-1.5655204556447297</v>
      </c>
      <c r="J13" s="39">
        <f t="shared" si="3"/>
        <v>-2.8080062799567949</v>
      </c>
      <c r="O13" s="28"/>
      <c r="Q13" s="28"/>
      <c r="R13" s="28"/>
    </row>
    <row r="14" spans="1:18">
      <c r="A14" s="37">
        <v>7.2916666666666657E-2</v>
      </c>
      <c r="B14" s="38">
        <v>8.3333333333333329E-2</v>
      </c>
      <c r="C14" s="39">
        <v>0</v>
      </c>
      <c r="D14" s="32">
        <v>0.30731364275668099</v>
      </c>
      <c r="E14" s="40"/>
      <c r="F14" s="39">
        <f t="shared" si="0"/>
        <v>0</v>
      </c>
      <c r="G14" s="28"/>
      <c r="H14" s="32">
        <f t="shared" si="1"/>
        <v>1.5316397890673439</v>
      </c>
      <c r="I14" s="39">
        <f t="shared" si="2"/>
        <v>-1.5316397890673439</v>
      </c>
      <c r="J14" s="39">
        <f t="shared" si="3"/>
        <v>-3.1909162272236307</v>
      </c>
      <c r="O14" s="28"/>
      <c r="Q14" s="28"/>
      <c r="R14" s="28"/>
    </row>
    <row r="15" spans="1:18">
      <c r="A15" s="37">
        <v>8.3333333333333329E-2</v>
      </c>
      <c r="B15" s="38">
        <v>9.375E-2</v>
      </c>
      <c r="C15" s="39">
        <v>0</v>
      </c>
      <c r="D15" s="32">
        <v>0.30098452883262999</v>
      </c>
      <c r="E15" s="40"/>
      <c r="F15" s="39">
        <f t="shared" si="0"/>
        <v>0</v>
      </c>
      <c r="G15" s="28"/>
      <c r="H15" s="32">
        <f t="shared" si="1"/>
        <v>1.5000957201849483</v>
      </c>
      <c r="I15" s="39">
        <f t="shared" si="2"/>
        <v>-1.5000957201849483</v>
      </c>
      <c r="J15" s="39">
        <f t="shared" si="3"/>
        <v>-3.5659401572698677</v>
      </c>
      <c r="O15" s="28"/>
      <c r="Q15" s="28"/>
      <c r="R15" s="28"/>
    </row>
    <row r="16" spans="1:18">
      <c r="A16" s="37">
        <v>9.375E-2</v>
      </c>
      <c r="B16" s="38">
        <v>0.10416666666666666</v>
      </c>
      <c r="C16" s="39">
        <v>0</v>
      </c>
      <c r="D16" s="32">
        <v>0.29442100328176302</v>
      </c>
      <c r="E16" s="40"/>
      <c r="F16" s="39">
        <f t="shared" si="0"/>
        <v>0</v>
      </c>
      <c r="G16" s="28"/>
      <c r="H16" s="32">
        <f t="shared" si="1"/>
        <v>1.4673833524550601</v>
      </c>
      <c r="I16" s="39">
        <f t="shared" si="2"/>
        <v>-1.4673833524550601</v>
      </c>
      <c r="J16" s="39">
        <f t="shared" si="3"/>
        <v>-3.9327859953836328</v>
      </c>
      <c r="O16" s="28"/>
      <c r="Q16" s="28"/>
      <c r="R16" s="28"/>
    </row>
    <row r="17" spans="1:18">
      <c r="A17" s="37">
        <v>0.10416666666666666</v>
      </c>
      <c r="B17" s="38">
        <v>0.11458333333333333</v>
      </c>
      <c r="C17" s="39">
        <v>0</v>
      </c>
      <c r="D17" s="32">
        <v>0.28856071261134503</v>
      </c>
      <c r="E17" s="40"/>
      <c r="F17" s="39">
        <f t="shared" si="0"/>
        <v>0</v>
      </c>
      <c r="G17" s="28"/>
      <c r="H17" s="32">
        <f t="shared" si="1"/>
        <v>1.4381758812676548</v>
      </c>
      <c r="I17" s="39">
        <f t="shared" si="2"/>
        <v>-1.4381758812676548</v>
      </c>
      <c r="J17" s="39">
        <f t="shared" si="3"/>
        <v>-4.2923299657005467</v>
      </c>
      <c r="O17" s="28"/>
      <c r="Q17" s="28"/>
      <c r="R17" s="28"/>
    </row>
    <row r="18" spans="1:18">
      <c r="A18" s="37">
        <v>0.11458333333333333</v>
      </c>
      <c r="B18" s="38">
        <v>0.125</v>
      </c>
      <c r="C18" s="39">
        <v>0</v>
      </c>
      <c r="D18" s="32">
        <v>0.28293483356774501</v>
      </c>
      <c r="E18" s="40"/>
      <c r="F18" s="39">
        <f t="shared" si="0"/>
        <v>0</v>
      </c>
      <c r="G18" s="28"/>
      <c r="H18" s="32">
        <f t="shared" si="1"/>
        <v>1.4101367089277519</v>
      </c>
      <c r="I18" s="39">
        <f t="shared" si="2"/>
        <v>-1.4101367089277519</v>
      </c>
      <c r="J18" s="39">
        <f t="shared" si="3"/>
        <v>-4.6448641429324846</v>
      </c>
      <c r="O18" s="28"/>
      <c r="Q18" s="28"/>
      <c r="R18" s="28"/>
    </row>
    <row r="19" spans="1:18">
      <c r="A19" s="37">
        <v>0.125</v>
      </c>
      <c r="B19" s="38">
        <v>0.13541666666666666</v>
      </c>
      <c r="C19" s="39">
        <v>0</v>
      </c>
      <c r="D19" s="32">
        <v>0.27801218940459399</v>
      </c>
      <c r="E19" s="40"/>
      <c r="F19" s="39">
        <f t="shared" si="0"/>
        <v>0</v>
      </c>
      <c r="G19" s="28"/>
      <c r="H19" s="32">
        <f t="shared" si="1"/>
        <v>1.3856024331303318</v>
      </c>
      <c r="I19" s="39">
        <f t="shared" si="2"/>
        <v>-1.3856024331303318</v>
      </c>
      <c r="J19" s="39">
        <f t="shared" si="3"/>
        <v>-4.9912647512150672</v>
      </c>
      <c r="O19" s="28"/>
      <c r="Q19" s="28"/>
      <c r="R19" s="28"/>
    </row>
    <row r="20" spans="1:18">
      <c r="A20" s="37">
        <v>0.13541666666666666</v>
      </c>
      <c r="B20" s="38">
        <v>0.14583333333333334</v>
      </c>
      <c r="C20" s="39">
        <v>0</v>
      </c>
      <c r="D20" s="32">
        <v>0.274496015002344</v>
      </c>
      <c r="E20" s="40"/>
      <c r="F20" s="39">
        <f t="shared" si="0"/>
        <v>0</v>
      </c>
      <c r="G20" s="28"/>
      <c r="H20" s="32">
        <f t="shared" si="1"/>
        <v>1.3680779504178928</v>
      </c>
      <c r="I20" s="39">
        <f t="shared" si="2"/>
        <v>-1.3680779504178928</v>
      </c>
      <c r="J20" s="39">
        <f t="shared" si="3"/>
        <v>-5.3332842388195401</v>
      </c>
      <c r="O20" s="28"/>
      <c r="Q20" s="28"/>
      <c r="R20" s="28"/>
    </row>
    <row r="21" spans="1:18">
      <c r="A21" s="37">
        <v>0.14583333333333334</v>
      </c>
      <c r="B21" s="38">
        <v>0.15625</v>
      </c>
      <c r="C21" s="39">
        <v>0</v>
      </c>
      <c r="D21" s="32">
        <v>0.27285513361462699</v>
      </c>
      <c r="E21" s="40"/>
      <c r="F21" s="39">
        <f t="shared" si="0"/>
        <v>0</v>
      </c>
      <c r="G21" s="28"/>
      <c r="H21" s="32">
        <f t="shared" si="1"/>
        <v>1.3598998584854194</v>
      </c>
      <c r="I21" s="39">
        <f t="shared" si="2"/>
        <v>-1.3598998584854194</v>
      </c>
      <c r="J21" s="39">
        <f t="shared" si="3"/>
        <v>-5.6732592034408951</v>
      </c>
      <c r="O21" s="28"/>
      <c r="Q21" s="28"/>
      <c r="R21" s="28"/>
    </row>
    <row r="22" spans="1:18">
      <c r="A22" s="37">
        <v>0.15625</v>
      </c>
      <c r="B22" s="38">
        <v>0.16666666666666666</v>
      </c>
      <c r="C22" s="39">
        <v>0</v>
      </c>
      <c r="D22" s="32">
        <v>0.27308954524144402</v>
      </c>
      <c r="E22" s="40"/>
      <c r="F22" s="39">
        <f t="shared" si="0"/>
        <v>0</v>
      </c>
      <c r="G22" s="28"/>
      <c r="H22" s="32">
        <f t="shared" si="1"/>
        <v>1.3610681573329171</v>
      </c>
      <c r="I22" s="39">
        <f t="shared" si="2"/>
        <v>-1.3610681573329171</v>
      </c>
      <c r="J22" s="39">
        <f t="shared" si="3"/>
        <v>-6.0135262427741241</v>
      </c>
      <c r="O22" s="28"/>
      <c r="Q22" s="28"/>
      <c r="R22" s="28"/>
    </row>
    <row r="23" spans="1:18">
      <c r="A23" s="37">
        <v>0.16666666666666666</v>
      </c>
      <c r="B23" s="38">
        <v>0.17708333333333331</v>
      </c>
      <c r="C23" s="39">
        <v>0</v>
      </c>
      <c r="D23" s="32">
        <v>0.276136896390061</v>
      </c>
      <c r="E23" s="40"/>
      <c r="F23" s="39">
        <f t="shared" si="0"/>
        <v>0</v>
      </c>
      <c r="G23" s="28"/>
      <c r="H23" s="32">
        <f t="shared" si="1"/>
        <v>1.376256042350366</v>
      </c>
      <c r="I23" s="39">
        <f t="shared" si="2"/>
        <v>-1.376256042350366</v>
      </c>
      <c r="J23" s="39">
        <f t="shared" si="3"/>
        <v>-6.3575902533617157</v>
      </c>
      <c r="O23" s="28"/>
      <c r="Q23" s="28"/>
      <c r="R23" s="28"/>
    </row>
    <row r="24" spans="1:18">
      <c r="A24" s="37">
        <v>0.17708333333333331</v>
      </c>
      <c r="B24" s="38">
        <v>0.1875</v>
      </c>
      <c r="C24" s="39">
        <v>0</v>
      </c>
      <c r="D24" s="32">
        <v>0.28129395218002801</v>
      </c>
      <c r="E24" s="40"/>
      <c r="F24" s="39">
        <f t="shared" si="0"/>
        <v>0</v>
      </c>
      <c r="G24" s="28"/>
      <c r="H24" s="32">
        <f t="shared" si="1"/>
        <v>1.4019586169952787</v>
      </c>
      <c r="I24" s="39">
        <f t="shared" si="2"/>
        <v>-1.4019586169952787</v>
      </c>
      <c r="J24" s="39">
        <f t="shared" si="3"/>
        <v>-6.7080799076105357</v>
      </c>
      <c r="O24" s="28"/>
      <c r="Q24" s="28"/>
      <c r="R24" s="28"/>
    </row>
    <row r="25" spans="1:18">
      <c r="A25" s="37">
        <v>0.1875</v>
      </c>
      <c r="B25" s="38">
        <v>0.19791666666666666</v>
      </c>
      <c r="C25" s="39">
        <v>0</v>
      </c>
      <c r="D25" s="32">
        <v>0.28856071261134503</v>
      </c>
      <c r="E25" s="40"/>
      <c r="F25" s="39">
        <f t="shared" si="0"/>
        <v>0</v>
      </c>
      <c r="G25" s="28"/>
      <c r="H25" s="32">
        <f t="shared" si="1"/>
        <v>1.4381758812676548</v>
      </c>
      <c r="I25" s="39">
        <f t="shared" si="2"/>
        <v>-1.4381758812676548</v>
      </c>
      <c r="J25" s="39">
        <f t="shared" si="3"/>
        <v>-7.0676238779274492</v>
      </c>
      <c r="O25" s="28"/>
      <c r="Q25" s="28"/>
      <c r="R25" s="28"/>
    </row>
    <row r="26" spans="1:18">
      <c r="A26" s="37">
        <v>0.19791666666666666</v>
      </c>
      <c r="B26" s="38">
        <v>0.20833333333333334</v>
      </c>
      <c r="C26" s="39">
        <v>0</v>
      </c>
      <c r="D26" s="32">
        <v>0.29746835443038</v>
      </c>
      <c r="E26" s="40"/>
      <c r="F26" s="39">
        <f t="shared" si="0"/>
        <v>0</v>
      </c>
      <c r="G26" s="28"/>
      <c r="H26" s="32">
        <f t="shared" si="1"/>
        <v>1.4825712374725091</v>
      </c>
      <c r="I26" s="39">
        <f t="shared" si="2"/>
        <v>-1.4825712374725091</v>
      </c>
      <c r="J26" s="39">
        <f t="shared" si="3"/>
        <v>-7.4382666872955765</v>
      </c>
      <c r="O26" s="28"/>
      <c r="Q26" s="28"/>
      <c r="R26" s="28"/>
    </row>
    <row r="27" spans="1:18">
      <c r="A27" s="37">
        <v>0.20833333333333334</v>
      </c>
      <c r="B27" s="38">
        <v>0.21875</v>
      </c>
      <c r="C27" s="39">
        <v>0</v>
      </c>
      <c r="D27" s="32">
        <v>0.30848570089076399</v>
      </c>
      <c r="E27" s="40"/>
      <c r="F27" s="39">
        <f t="shared" si="0"/>
        <v>0</v>
      </c>
      <c r="G27" s="28"/>
      <c r="H27" s="32">
        <f t="shared" si="1"/>
        <v>1.5374812833048219</v>
      </c>
      <c r="I27" s="39">
        <f t="shared" si="2"/>
        <v>-1.5374812833048219</v>
      </c>
      <c r="J27" s="39">
        <f t="shared" si="3"/>
        <v>-7.8226370081217818</v>
      </c>
      <c r="O27" s="28"/>
      <c r="Q27" s="28"/>
      <c r="R27" s="28"/>
    </row>
    <row r="28" spans="1:18">
      <c r="A28" s="37">
        <v>0.21875</v>
      </c>
      <c r="B28" s="38">
        <v>0.22916666666666669</v>
      </c>
      <c r="C28" s="39">
        <v>0</v>
      </c>
      <c r="D28" s="32">
        <v>0.32606657290201602</v>
      </c>
      <c r="E28" s="40"/>
      <c r="F28" s="39">
        <f t="shared" si="0"/>
        <v>0</v>
      </c>
      <c r="G28" s="28"/>
      <c r="H28" s="32">
        <f t="shared" si="1"/>
        <v>1.6251036968670283</v>
      </c>
      <c r="I28" s="39">
        <f t="shared" si="2"/>
        <v>-1.6251036968670283</v>
      </c>
      <c r="J28" s="39">
        <f t="shared" si="3"/>
        <v>-8.2289129323385382</v>
      </c>
      <c r="O28" s="28"/>
      <c r="Q28" s="28"/>
      <c r="R28" s="28"/>
    </row>
    <row r="29" spans="1:18">
      <c r="A29" s="37">
        <v>0.22916666666666669</v>
      </c>
      <c r="B29" s="38">
        <v>0.23958333333333334</v>
      </c>
      <c r="C29" s="39">
        <v>0</v>
      </c>
      <c r="D29" s="32">
        <v>0.35466479137365198</v>
      </c>
      <c r="E29" s="40"/>
      <c r="F29" s="39">
        <f t="shared" si="0"/>
        <v>0</v>
      </c>
      <c r="G29" s="28"/>
      <c r="H29" s="32">
        <f t="shared" si="1"/>
        <v>1.767636156261547</v>
      </c>
      <c r="I29" s="39">
        <f t="shared" si="2"/>
        <v>-1.767636156261547</v>
      </c>
      <c r="J29" s="39">
        <f t="shared" si="3"/>
        <v>-8.6708219714039245</v>
      </c>
      <c r="O29" s="28"/>
      <c r="Q29" s="28"/>
      <c r="R29" s="28"/>
    </row>
    <row r="30" spans="1:18">
      <c r="A30" s="37">
        <v>0.23958333333333334</v>
      </c>
      <c r="B30" s="38">
        <v>0.25</v>
      </c>
      <c r="C30" s="39">
        <v>0</v>
      </c>
      <c r="D30" s="32">
        <v>0.399906235349273</v>
      </c>
      <c r="E30" s="40"/>
      <c r="F30" s="39">
        <f t="shared" si="0"/>
        <v>0</v>
      </c>
      <c r="G30" s="28"/>
      <c r="H30" s="32">
        <f t="shared" si="1"/>
        <v>1.9931178338282871</v>
      </c>
      <c r="I30" s="39">
        <f t="shared" si="2"/>
        <v>-1.9931178338282871</v>
      </c>
      <c r="J30" s="39">
        <f t="shared" si="3"/>
        <v>-9.1691014298609961</v>
      </c>
      <c r="O30" s="28"/>
      <c r="Q30" s="28"/>
      <c r="R30" s="28"/>
    </row>
    <row r="31" spans="1:18">
      <c r="A31" s="37">
        <v>0.25</v>
      </c>
      <c r="B31" s="38">
        <v>0.26041666666666669</v>
      </c>
      <c r="C31" s="39">
        <v>0</v>
      </c>
      <c r="D31" s="32">
        <v>0.46413502109704602</v>
      </c>
      <c r="E31" s="40"/>
      <c r="F31" s="39">
        <f t="shared" si="0"/>
        <v>0</v>
      </c>
      <c r="G31" s="28"/>
      <c r="H31" s="32">
        <f t="shared" si="1"/>
        <v>2.3132317180422088</v>
      </c>
      <c r="I31" s="39">
        <f t="shared" si="2"/>
        <v>-2.3132317180422088</v>
      </c>
      <c r="J31" s="39">
        <f t="shared" si="3"/>
        <v>-9.7474093593715487</v>
      </c>
      <c r="O31" s="28"/>
      <c r="Q31" s="28"/>
      <c r="R31" s="28"/>
    </row>
    <row r="32" spans="1:18">
      <c r="A32" s="37">
        <v>0.26041666666666669</v>
      </c>
      <c r="B32" s="38">
        <v>0.27083333333333331</v>
      </c>
      <c r="C32" s="39">
        <v>0</v>
      </c>
      <c r="D32" s="32">
        <v>0.53891233005157102</v>
      </c>
      <c r="E32" s="40"/>
      <c r="F32" s="39">
        <f t="shared" si="0"/>
        <v>0</v>
      </c>
      <c r="G32" s="28"/>
      <c r="H32" s="32">
        <f t="shared" si="1"/>
        <v>2.685919050393458</v>
      </c>
      <c r="I32" s="39">
        <f t="shared" si="2"/>
        <v>-2.685919050393458</v>
      </c>
      <c r="J32" s="39">
        <f t="shared" si="3"/>
        <v>-10.418889121969913</v>
      </c>
      <c r="O32" s="28"/>
      <c r="Q32" s="28"/>
      <c r="R32" s="28"/>
    </row>
    <row r="33" spans="1:19">
      <c r="A33" s="37">
        <v>0.27083333333333331</v>
      </c>
      <c r="B33" s="38">
        <v>0.28125</v>
      </c>
      <c r="C33" s="39">
        <v>0</v>
      </c>
      <c r="D33" s="32">
        <v>0.613924050632911</v>
      </c>
      <c r="E33" s="40"/>
      <c r="F33" s="39">
        <f t="shared" si="0"/>
        <v>0</v>
      </c>
      <c r="G33" s="28"/>
      <c r="H33" s="32">
        <f t="shared" si="1"/>
        <v>3.0597746815921951</v>
      </c>
      <c r="I33" s="39">
        <f t="shared" si="2"/>
        <v>-3.0597746815921951</v>
      </c>
      <c r="J33" s="39">
        <f t="shared" si="3"/>
        <v>-11.183832792367962</v>
      </c>
      <c r="O33" s="28"/>
      <c r="Q33" s="28"/>
      <c r="R33" s="28"/>
    </row>
    <row r="34" spans="1:19">
      <c r="A34" s="37">
        <v>0.28125</v>
      </c>
      <c r="B34" s="38">
        <v>0.29166666666666669</v>
      </c>
      <c r="C34" s="39">
        <v>2.4590014619491401E-3</v>
      </c>
      <c r="D34" s="32">
        <v>0.67791842475386799</v>
      </c>
      <c r="E34" s="40"/>
      <c r="F34" s="39">
        <f t="shared" si="0"/>
        <v>2.4590014619491403E-2</v>
      </c>
      <c r="G34" s="28"/>
      <c r="H34" s="32">
        <f t="shared" si="1"/>
        <v>3.378720266958624</v>
      </c>
      <c r="I34" s="39">
        <f t="shared" si="2"/>
        <v>-3.3541302523391328</v>
      </c>
      <c r="J34" s="39">
        <f t="shared" si="3"/>
        <v>-12.022365355452745</v>
      </c>
      <c r="O34" s="28"/>
      <c r="Q34" s="28"/>
      <c r="R34" s="28"/>
    </row>
    <row r="35" spans="1:19">
      <c r="A35" s="37">
        <v>0.29166666666666669</v>
      </c>
      <c r="B35" s="38">
        <v>0.30208333333333337</v>
      </c>
      <c r="C35" s="39">
        <v>1.4347331492689399E-2</v>
      </c>
      <c r="D35" s="32">
        <v>0.72339428035630604</v>
      </c>
      <c r="E35" s="40"/>
      <c r="F35" s="39">
        <f t="shared" si="0"/>
        <v>0.143473314926894</v>
      </c>
      <c r="G35" s="28"/>
      <c r="H35" s="32">
        <f t="shared" si="1"/>
        <v>3.6053702433728616</v>
      </c>
      <c r="I35" s="39">
        <f t="shared" si="2"/>
        <v>-3.4618969284459675</v>
      </c>
      <c r="J35" s="39">
        <f t="shared" si="3"/>
        <v>-12.887839587564237</v>
      </c>
      <c r="O35" s="28"/>
      <c r="Q35" s="28"/>
      <c r="R35" s="28"/>
    </row>
    <row r="36" spans="1:19">
      <c r="A36" s="37">
        <v>0.30208333333333337</v>
      </c>
      <c r="B36" s="38">
        <v>0.3125</v>
      </c>
      <c r="C36" s="39">
        <v>3.0911505816203302E-2</v>
      </c>
      <c r="D36" s="32">
        <v>0.75339896858884203</v>
      </c>
      <c r="E36" s="40"/>
      <c r="F36" s="39">
        <f t="shared" si="0"/>
        <v>0.309115058162033</v>
      </c>
      <c r="G36" s="28"/>
      <c r="H36" s="32">
        <f t="shared" si="1"/>
        <v>3.7549124958523565</v>
      </c>
      <c r="I36" s="39">
        <f t="shared" si="2"/>
        <v>-3.4457974376903238</v>
      </c>
      <c r="J36" s="39">
        <f t="shared" si="3"/>
        <v>-13.749288946986818</v>
      </c>
      <c r="O36" s="28"/>
      <c r="Q36" s="28"/>
      <c r="R36" s="28"/>
    </row>
    <row r="37" spans="1:19">
      <c r="A37" s="37">
        <v>0.3125</v>
      </c>
      <c r="B37" s="38">
        <v>0.32291666666666669</v>
      </c>
      <c r="C37" s="39">
        <v>5.19907756949591E-2</v>
      </c>
      <c r="D37" s="32">
        <v>0.77355836849507698</v>
      </c>
      <c r="E37" s="40"/>
      <c r="F37" s="39">
        <f t="shared" si="0"/>
        <v>0.51990775694959102</v>
      </c>
      <c r="G37" s="28"/>
      <c r="H37" s="32">
        <f t="shared" si="1"/>
        <v>3.8553861967370162</v>
      </c>
      <c r="I37" s="39">
        <f t="shared" si="2"/>
        <v>-3.3354784397874253</v>
      </c>
      <c r="J37" s="39">
        <f t="shared" si="3"/>
        <v>-14.583158556933673</v>
      </c>
      <c r="O37" s="28"/>
      <c r="Q37" s="28"/>
      <c r="R37" s="28"/>
    </row>
    <row r="38" spans="1:19">
      <c r="A38" s="37">
        <v>0.32291666666666669</v>
      </c>
      <c r="B38" s="38">
        <v>0.33333333333333331</v>
      </c>
      <c r="C38" s="39">
        <v>7.7380641353236898E-2</v>
      </c>
      <c r="D38" s="32">
        <v>0.79020159399906198</v>
      </c>
      <c r="E38" s="40"/>
      <c r="F38" s="39">
        <f t="shared" si="0"/>
        <v>0.77380641353236901</v>
      </c>
      <c r="G38" s="28"/>
      <c r="H38" s="32">
        <f t="shared" si="1"/>
        <v>3.9383354149092367</v>
      </c>
      <c r="I38" s="39">
        <f t="shared" si="2"/>
        <v>-3.1645290013768674</v>
      </c>
      <c r="J38" s="39">
        <f t="shared" si="3"/>
        <v>-15.374290807277891</v>
      </c>
      <c r="O38" s="28"/>
      <c r="Q38" s="28"/>
      <c r="R38" s="28"/>
    </row>
    <row r="39" spans="1:19">
      <c r="A39" s="37">
        <v>0.33333333333333331</v>
      </c>
      <c r="B39" s="38">
        <v>0.34375</v>
      </c>
      <c r="C39" s="39">
        <v>0.106834833549315</v>
      </c>
      <c r="D39" s="32">
        <v>0.80754805438349697</v>
      </c>
      <c r="E39" s="40"/>
      <c r="F39" s="39">
        <f t="shared" si="0"/>
        <v>1.06834833549315</v>
      </c>
      <c r="G39" s="28"/>
      <c r="H39" s="32">
        <f t="shared" si="1"/>
        <v>4.0247895296239449</v>
      </c>
      <c r="I39" s="39">
        <f t="shared" si="2"/>
        <v>-2.9564411941307949</v>
      </c>
      <c r="J39" s="39">
        <f t="shared" si="3"/>
        <v>-16.113401105810588</v>
      </c>
      <c r="O39" s="28"/>
      <c r="Q39" s="28"/>
      <c r="R39" s="28"/>
    </row>
    <row r="40" spans="1:19">
      <c r="A40" s="37">
        <v>0.34375</v>
      </c>
      <c r="B40" s="38">
        <v>0.35416666666666663</v>
      </c>
      <c r="C40" s="39">
        <v>0.14006769988751799</v>
      </c>
      <c r="D40" s="32">
        <v>0.82466010314111604</v>
      </c>
      <c r="E40" s="40"/>
      <c r="F40" s="39">
        <f t="shared" si="0"/>
        <v>1.4006769988751799</v>
      </c>
      <c r="G40" s="28"/>
      <c r="H40" s="32">
        <f t="shared" si="1"/>
        <v>4.1100753454911612</v>
      </c>
      <c r="I40" s="39">
        <f t="shared" si="2"/>
        <v>-2.7093983466159814</v>
      </c>
      <c r="J40" s="39">
        <f t="shared" si="3"/>
        <v>-16.790750692464584</v>
      </c>
      <c r="O40" s="28"/>
      <c r="Q40" s="28"/>
      <c r="R40" s="28"/>
    </row>
    <row r="41" spans="1:19">
      <c r="A41" s="37">
        <v>0.35416666666666663</v>
      </c>
      <c r="B41" s="38">
        <v>0.36458333333333331</v>
      </c>
      <c r="C41" s="39">
        <v>0.17675697274712299</v>
      </c>
      <c r="D41" s="32">
        <v>0.83919362400374997</v>
      </c>
      <c r="E41" s="40"/>
      <c r="F41" s="39">
        <f t="shared" si="0"/>
        <v>1.7675697274712299</v>
      </c>
      <c r="G41" s="28"/>
      <c r="H41" s="32">
        <f t="shared" si="1"/>
        <v>4.1825098740359135</v>
      </c>
      <c r="I41" s="39">
        <f t="shared" si="2"/>
        <v>-2.4149401465646836</v>
      </c>
      <c r="J41" s="39">
        <f t="shared" si="3"/>
        <v>-17.394485729105757</v>
      </c>
      <c r="O41" s="28"/>
      <c r="Q41" s="28"/>
      <c r="R41" s="28"/>
    </row>
    <row r="42" spans="1:19">
      <c r="A42" s="37">
        <v>0.36458333333333331</v>
      </c>
      <c r="B42" s="38">
        <v>0.375</v>
      </c>
      <c r="C42" s="39">
        <v>0.21654689200730001</v>
      </c>
      <c r="D42" s="32">
        <v>0.84880450070323499</v>
      </c>
      <c r="E42" s="40"/>
      <c r="F42" s="39">
        <f t="shared" si="0"/>
        <v>2.1654689200730002</v>
      </c>
      <c r="G42" s="28"/>
      <c r="H42" s="32">
        <f t="shared" si="1"/>
        <v>4.2304101267832559</v>
      </c>
      <c r="I42" s="39">
        <f t="shared" si="2"/>
        <v>-2.0649412067102557</v>
      </c>
      <c r="J42" s="39">
        <f t="shared" si="3"/>
        <v>-17.910721030783321</v>
      </c>
      <c r="O42" s="28"/>
      <c r="Q42" s="28"/>
      <c r="R42" s="28"/>
    </row>
    <row r="43" spans="1:19">
      <c r="A43" s="37">
        <v>0.375</v>
      </c>
      <c r="B43" s="38">
        <v>0.38541666666666669</v>
      </c>
      <c r="C43" s="39">
        <v>0.25905165230937</v>
      </c>
      <c r="D43" s="32">
        <v>0.85161744022503505</v>
      </c>
      <c r="E43" s="40"/>
      <c r="F43" s="39">
        <f t="shared" si="0"/>
        <v>2.5905165230937</v>
      </c>
      <c r="G43" s="28"/>
      <c r="H43" s="32">
        <f t="shared" si="1"/>
        <v>4.2444297129532069</v>
      </c>
      <c r="I43" s="39">
        <f t="shared" si="2"/>
        <v>-1.653913189859507</v>
      </c>
      <c r="J43" s="39">
        <f t="shared" si="3"/>
        <v>-18.324199328248199</v>
      </c>
      <c r="O43" s="28"/>
      <c r="Q43" s="28"/>
      <c r="R43" s="28"/>
    </row>
    <row r="44" spans="1:19">
      <c r="A44" s="37">
        <v>0.38541666666666669</v>
      </c>
      <c r="B44" s="38">
        <v>0.39583333333333331</v>
      </c>
      <c r="C44" s="39">
        <v>0.303859141452895</v>
      </c>
      <c r="D44" s="32">
        <v>0.84903891233005202</v>
      </c>
      <c r="E44" s="40"/>
      <c r="F44" s="39">
        <f t="shared" si="0"/>
        <v>3.0385914145289501</v>
      </c>
      <c r="G44" s="28"/>
      <c r="H44" s="32">
        <f t="shared" si="1"/>
        <v>4.2315784256307536</v>
      </c>
      <c r="I44" s="39">
        <f t="shared" si="2"/>
        <v>-1.1929870111018035</v>
      </c>
      <c r="J44" s="39">
        <f t="shared" si="3"/>
        <v>-18.62244608102365</v>
      </c>
      <c r="O44" s="28"/>
      <c r="Q44" s="28"/>
      <c r="R44" s="28"/>
    </row>
    <row r="45" spans="1:19">
      <c r="A45" s="37">
        <v>0.39583333333333331</v>
      </c>
      <c r="B45" s="38">
        <v>0.40625</v>
      </c>
      <c r="C45" s="39">
        <v>0.35053493370113797</v>
      </c>
      <c r="D45" s="32">
        <v>0.84247538677918399</v>
      </c>
      <c r="E45" s="40"/>
      <c r="F45" s="39">
        <f t="shared" si="0"/>
        <v>3.5053493370113795</v>
      </c>
      <c r="G45" s="28"/>
      <c r="H45" s="32">
        <f t="shared" si="1"/>
        <v>4.1988660579008599</v>
      </c>
      <c r="I45" s="39">
        <f t="shared" si="2"/>
        <v>-0.69351672088948035</v>
      </c>
      <c r="J45" s="39">
        <f t="shared" si="3"/>
        <v>-18.795825261246019</v>
      </c>
      <c r="O45" s="28"/>
      <c r="Q45" s="28"/>
      <c r="R45" s="28"/>
      <c r="S45" s="25" t="s">
        <v>45</v>
      </c>
    </row>
    <row r="46" spans="1:19">
      <c r="A46" s="37">
        <v>0.40625</v>
      </c>
      <c r="B46" s="38">
        <v>0.41666666666666669</v>
      </c>
      <c r="C46" s="39">
        <v>0.39862649930132699</v>
      </c>
      <c r="D46" s="32">
        <v>0.83403656821378302</v>
      </c>
      <c r="E46" s="40"/>
      <c r="F46" s="39">
        <f t="shared" si="0"/>
        <v>3.9862649930132701</v>
      </c>
      <c r="G46" s="28"/>
      <c r="H46" s="32">
        <f t="shared" si="1"/>
        <v>4.1568072993910015</v>
      </c>
      <c r="I46" s="39">
        <f t="shared" si="2"/>
        <v>-0.17054230637773138</v>
      </c>
      <c r="J46" s="39">
        <f t="shared" si="3"/>
        <v>-18.838460837840451</v>
      </c>
      <c r="O46" s="28"/>
      <c r="Q46" s="28"/>
      <c r="R46" s="28"/>
    </row>
    <row r="47" spans="1:19">
      <c r="A47" s="37">
        <v>0.41666666666666669</v>
      </c>
      <c r="B47" s="38">
        <v>0.42708333333333337</v>
      </c>
      <c r="C47" s="39">
        <v>0.44766758943013701</v>
      </c>
      <c r="D47" s="32">
        <v>0.825128926394749</v>
      </c>
      <c r="E47" s="40"/>
      <c r="F47" s="39">
        <f t="shared" si="0"/>
        <v>4.47667589430137</v>
      </c>
      <c r="G47" s="28"/>
      <c r="H47" s="32">
        <f t="shared" si="1"/>
        <v>4.1124119431861512</v>
      </c>
      <c r="I47" s="39">
        <f t="shared" si="2"/>
        <v>0.36426395111521881</v>
      </c>
      <c r="J47" s="39">
        <f t="shared" si="3"/>
        <v>-18.747394850061646</v>
      </c>
      <c r="O47" s="28"/>
      <c r="Q47" s="28"/>
      <c r="R47" s="28"/>
    </row>
    <row r="48" spans="1:19">
      <c r="A48" s="37">
        <v>0.42708333333333337</v>
      </c>
      <c r="B48" s="38">
        <v>0.4375</v>
      </c>
      <c r="C48" s="39">
        <v>0.49718275407489099</v>
      </c>
      <c r="D48" s="32">
        <v>0.81739334270979802</v>
      </c>
      <c r="E48" s="40"/>
      <c r="F48" s="39">
        <f t="shared" si="0"/>
        <v>4.9718275407489099</v>
      </c>
      <c r="G48" s="28"/>
      <c r="H48" s="32">
        <f t="shared" si="1"/>
        <v>4.0738580812187806</v>
      </c>
      <c r="I48" s="39">
        <f t="shared" si="2"/>
        <v>0.8979694595301293</v>
      </c>
      <c r="J48" s="39">
        <f t="shared" si="3"/>
        <v>-18.522902485179113</v>
      </c>
      <c r="O48" s="28"/>
      <c r="Q48" s="28"/>
      <c r="R48" s="28"/>
    </row>
    <row r="49" spans="1:18">
      <c r="A49" s="37">
        <v>0.4375</v>
      </c>
      <c r="B49" s="38">
        <v>0.44791666666666669</v>
      </c>
      <c r="C49" s="39">
        <v>0.54669194907292495</v>
      </c>
      <c r="D49" s="32">
        <v>0.81176746366619801</v>
      </c>
      <c r="E49" s="40"/>
      <c r="F49" s="39">
        <f t="shared" si="0"/>
        <v>5.46691949072925</v>
      </c>
      <c r="G49" s="28"/>
      <c r="H49" s="32">
        <f t="shared" si="1"/>
        <v>4.0458189088788776</v>
      </c>
      <c r="I49" s="39">
        <f t="shared" si="2"/>
        <v>1.4211005818503724</v>
      </c>
      <c r="J49" s="39">
        <f t="shared" si="3"/>
        <v>-18.167627339716521</v>
      </c>
      <c r="O49" s="28"/>
      <c r="Q49" s="28"/>
      <c r="R49" s="28"/>
    </row>
    <row r="50" spans="1:18">
      <c r="A50" s="37">
        <v>0.44791666666666669</v>
      </c>
      <c r="B50" s="38">
        <v>0.45833333333333331</v>
      </c>
      <c r="C50" s="39">
        <v>0.59571518766755704</v>
      </c>
      <c r="D50" s="32">
        <v>0.80965775902484804</v>
      </c>
      <c r="E50" s="40"/>
      <c r="F50" s="39">
        <f t="shared" si="0"/>
        <v>5.9571518766755709</v>
      </c>
      <c r="G50" s="28"/>
      <c r="H50" s="32">
        <f t="shared" si="1"/>
        <v>4.0353042192514144</v>
      </c>
      <c r="I50" s="39">
        <f t="shared" si="2"/>
        <v>1.9218476574241565</v>
      </c>
      <c r="J50" s="39">
        <f t="shared" si="3"/>
        <v>-17.687165425360483</v>
      </c>
      <c r="O50" s="28"/>
      <c r="Q50" s="28"/>
      <c r="R50" s="28"/>
    </row>
    <row r="51" spans="1:18">
      <c r="A51" s="37">
        <v>0.45833333333333331</v>
      </c>
      <c r="B51" s="38">
        <v>0.46875</v>
      </c>
      <c r="C51" s="39">
        <v>0.64377719150781898</v>
      </c>
      <c r="D51" s="32">
        <v>0.812470698546648</v>
      </c>
      <c r="E51" s="40"/>
      <c r="F51" s="39">
        <f t="shared" si="0"/>
        <v>6.4377719150781898</v>
      </c>
      <c r="G51" s="28"/>
      <c r="H51" s="32">
        <f t="shared" si="1"/>
        <v>4.0493238054213654</v>
      </c>
      <c r="I51" s="39">
        <f t="shared" si="2"/>
        <v>2.3884481096568244</v>
      </c>
      <c r="J51" s="39">
        <f t="shared" si="3"/>
        <v>-17.090053397946278</v>
      </c>
      <c r="O51" s="28"/>
      <c r="Q51" s="28"/>
      <c r="R51" s="28"/>
    </row>
    <row r="52" spans="1:18">
      <c r="A52" s="37">
        <v>0.46875</v>
      </c>
      <c r="B52" s="38">
        <v>0.47916666666666663</v>
      </c>
      <c r="C52" s="39">
        <v>0.69041199602443304</v>
      </c>
      <c r="D52" s="32">
        <v>0.82090951711204896</v>
      </c>
      <c r="E52" s="40"/>
      <c r="F52" s="39">
        <f t="shared" si="0"/>
        <v>6.9041199602443299</v>
      </c>
      <c r="G52" s="28"/>
      <c r="H52" s="32">
        <f t="shared" si="1"/>
        <v>4.0913825639312247</v>
      </c>
      <c r="I52" s="39">
        <f t="shared" si="2"/>
        <v>2.8127373963131053</v>
      </c>
      <c r="J52" s="39">
        <f t="shared" si="3"/>
        <v>-16.386869048868</v>
      </c>
      <c r="O52" s="28"/>
      <c r="Q52" s="28"/>
      <c r="R52" s="28"/>
    </row>
    <row r="53" spans="1:18">
      <c r="A53" s="37">
        <v>0.47916666666666663</v>
      </c>
      <c r="B53" s="38">
        <v>0.48958333333333331</v>
      </c>
      <c r="C53" s="39">
        <v>0.73516746555664503</v>
      </c>
      <c r="D53" s="32">
        <v>0.83591186122831695</v>
      </c>
      <c r="E53" s="40"/>
      <c r="F53" s="39">
        <f t="shared" si="0"/>
        <v>7.3516746555664501</v>
      </c>
      <c r="G53" s="28"/>
      <c r="H53" s="32">
        <f t="shared" si="1"/>
        <v>4.1661536901709715</v>
      </c>
      <c r="I53" s="39">
        <f t="shared" si="2"/>
        <v>3.1855209653954786</v>
      </c>
      <c r="J53" s="39">
        <f t="shared" si="3"/>
        <v>-15.590488807519131</v>
      </c>
      <c r="O53" s="28"/>
      <c r="Q53" s="28"/>
      <c r="R53" s="28"/>
    </row>
    <row r="54" spans="1:18">
      <c r="A54" s="37">
        <v>0.48958333333333331</v>
      </c>
      <c r="B54" s="38">
        <v>0.5</v>
      </c>
      <c r="C54" s="39">
        <v>0.77760967447899798</v>
      </c>
      <c r="D54" s="32">
        <v>0.858415377402719</v>
      </c>
      <c r="E54" s="40"/>
      <c r="F54" s="39">
        <f t="shared" si="0"/>
        <v>7.7760967447899798</v>
      </c>
      <c r="G54" s="28"/>
      <c r="H54" s="32">
        <f t="shared" si="1"/>
        <v>4.278310379530593</v>
      </c>
      <c r="I54" s="39">
        <f t="shared" si="2"/>
        <v>3.4977863652593868</v>
      </c>
      <c r="J54" s="39">
        <f t="shared" si="3"/>
        <v>-14.716042216204285</v>
      </c>
      <c r="O54" s="28"/>
      <c r="Q54" s="28"/>
      <c r="R54" s="28"/>
    </row>
    <row r="55" spans="1:18">
      <c r="A55" s="37">
        <v>0.5</v>
      </c>
      <c r="B55" s="38">
        <v>0.51041666666666663</v>
      </c>
      <c r="C55" s="39">
        <v>0.81732711187561502</v>
      </c>
      <c r="D55" s="32">
        <v>0.88795124238162204</v>
      </c>
      <c r="E55" s="40"/>
      <c r="F55" s="39">
        <f t="shared" si="0"/>
        <v>8.1732711187561495</v>
      </c>
      <c r="G55" s="28"/>
      <c r="H55" s="32">
        <f t="shared" si="1"/>
        <v>4.4255160343150974</v>
      </c>
      <c r="I55" s="39">
        <f t="shared" si="2"/>
        <v>3.7477550844410521</v>
      </c>
      <c r="J55" s="39">
        <f t="shared" si="3"/>
        <v>-13.779103445094021</v>
      </c>
      <c r="O55" s="28"/>
      <c r="Q55" s="28"/>
      <c r="R55" s="28"/>
    </row>
    <row r="56" spans="1:18">
      <c r="A56" s="37">
        <v>0.51041666666666663</v>
      </c>
      <c r="B56" s="38">
        <v>0.52083333333333337</v>
      </c>
      <c r="C56" s="39">
        <v>0.85393466901927795</v>
      </c>
      <c r="D56" s="32">
        <v>0.91842475386779199</v>
      </c>
      <c r="E56" s="40"/>
      <c r="F56" s="39">
        <f t="shared" si="0"/>
        <v>8.5393466901927795</v>
      </c>
      <c r="G56" s="28"/>
      <c r="H56" s="32">
        <f t="shared" si="1"/>
        <v>4.5773948844895873</v>
      </c>
      <c r="I56" s="39">
        <f t="shared" si="2"/>
        <v>3.9619518057031922</v>
      </c>
      <c r="J56" s="39">
        <f t="shared" si="3"/>
        <v>-12.788615493668223</v>
      </c>
      <c r="O56" s="28"/>
      <c r="Q56" s="28"/>
      <c r="R56" s="28"/>
    </row>
    <row r="57" spans="1:18">
      <c r="A57" s="37">
        <v>0.52083333333333337</v>
      </c>
      <c r="B57" s="38">
        <v>0.53125</v>
      </c>
      <c r="C57" s="39">
        <v>0.88707737101728601</v>
      </c>
      <c r="D57" s="32">
        <v>0.94210032817627798</v>
      </c>
      <c r="E57" s="40"/>
      <c r="F57" s="39">
        <f t="shared" si="0"/>
        <v>8.8707737101728608</v>
      </c>
      <c r="G57" s="28"/>
      <c r="H57" s="32">
        <f t="shared" si="1"/>
        <v>4.695393068086692</v>
      </c>
      <c r="I57" s="39">
        <f t="shared" si="2"/>
        <v>4.1753806420861688</v>
      </c>
      <c r="J57" s="39">
        <f t="shared" si="3"/>
        <v>-11.744770333146681</v>
      </c>
      <c r="O57" s="28"/>
      <c r="Q57" s="28"/>
      <c r="R57" s="28"/>
    </row>
    <row r="58" spans="1:18">
      <c r="A58" s="37">
        <v>0.53125</v>
      </c>
      <c r="B58" s="38">
        <v>0.54166666666666663</v>
      </c>
      <c r="C58" s="39">
        <v>0.91643381646495603</v>
      </c>
      <c r="D58" s="32">
        <v>0.95124238162212804</v>
      </c>
      <c r="E58" s="40"/>
      <c r="F58" s="39">
        <f t="shared" si="0"/>
        <v>9.1643381646495605</v>
      </c>
      <c r="G58" s="28"/>
      <c r="H58" s="32">
        <f t="shared" si="1"/>
        <v>4.7409567231390337</v>
      </c>
      <c r="I58" s="39">
        <f t="shared" si="2"/>
        <v>4.4233814415105268</v>
      </c>
      <c r="J58" s="39">
        <f t="shared" si="3"/>
        <v>-10.638924972769049</v>
      </c>
      <c r="O58" s="28"/>
      <c r="Q58" s="28"/>
      <c r="R58" s="28"/>
    </row>
    <row r="59" spans="1:18">
      <c r="A59" s="37">
        <v>0.54166666666666663</v>
      </c>
      <c r="B59" s="38">
        <v>0.55208333333333326</v>
      </c>
      <c r="C59" s="39">
        <v>0.94171929177706704</v>
      </c>
      <c r="D59" s="32">
        <v>0.94045944678856097</v>
      </c>
      <c r="E59" s="40"/>
      <c r="F59" s="39">
        <f t="shared" si="0"/>
        <v>9.4171929177706701</v>
      </c>
      <c r="G59" s="28"/>
      <c r="H59" s="32">
        <f t="shared" si="1"/>
        <v>4.6872149761542179</v>
      </c>
      <c r="I59" s="39">
        <f t="shared" si="2"/>
        <v>4.7299779416164522</v>
      </c>
      <c r="J59" s="39">
        <f t="shared" si="3"/>
        <v>-9.4564304873649352</v>
      </c>
      <c r="O59" s="28"/>
      <c r="Q59" s="28"/>
      <c r="R59" s="28"/>
    </row>
    <row r="60" spans="1:18">
      <c r="A60" s="37">
        <v>0.55208333333333326</v>
      </c>
      <c r="B60" s="38">
        <v>0.5625</v>
      </c>
      <c r="C60" s="39">
        <v>0.96268853001983301</v>
      </c>
      <c r="D60" s="32">
        <v>0.91467416783872502</v>
      </c>
      <c r="E60" s="40"/>
      <c r="F60" s="39">
        <f t="shared" si="0"/>
        <v>9.6268853001983299</v>
      </c>
      <c r="G60" s="28"/>
      <c r="H60" s="32">
        <f t="shared" si="1"/>
        <v>4.5587021029296508</v>
      </c>
      <c r="I60" s="39">
        <f t="shared" si="2"/>
        <v>5.0681831972686791</v>
      </c>
      <c r="J60" s="39">
        <f t="shared" si="3"/>
        <v>-8.189384688047765</v>
      </c>
      <c r="O60" s="28"/>
      <c r="Q60" s="28"/>
      <c r="R60" s="28"/>
    </row>
    <row r="61" spans="1:18">
      <c r="A61" s="37">
        <v>0.5625</v>
      </c>
      <c r="B61" s="38">
        <v>0.57291666666666663</v>
      </c>
      <c r="C61" s="39">
        <v>0.97913808751073905</v>
      </c>
      <c r="D61" s="32">
        <v>0.88021565869667096</v>
      </c>
      <c r="E61" s="40"/>
      <c r="F61" s="39">
        <f t="shared" si="0"/>
        <v>9.7913808751073912</v>
      </c>
      <c r="G61" s="28"/>
      <c r="H61" s="32">
        <f t="shared" si="1"/>
        <v>4.3869621723477259</v>
      </c>
      <c r="I61" s="39">
        <f t="shared" si="2"/>
        <v>5.4044187027596653</v>
      </c>
      <c r="J61" s="39">
        <f t="shared" si="3"/>
        <v>-6.8382800123578491</v>
      </c>
      <c r="O61" s="28"/>
      <c r="Q61" s="28"/>
      <c r="R61" s="28"/>
    </row>
    <row r="62" spans="1:18">
      <c r="A62" s="37">
        <v>0.57291666666666663</v>
      </c>
      <c r="B62" s="38">
        <v>0.58333333333333337</v>
      </c>
      <c r="C62" s="39">
        <v>0.99090831515734301</v>
      </c>
      <c r="D62" s="32">
        <v>0.84388185654008396</v>
      </c>
      <c r="E62" s="40"/>
      <c r="F62" s="39">
        <f t="shared" si="0"/>
        <v>9.9090831515734301</v>
      </c>
      <c r="G62" s="28"/>
      <c r="H62" s="32">
        <f t="shared" si="1"/>
        <v>4.2058758509858354</v>
      </c>
      <c r="I62" s="39">
        <f t="shared" si="2"/>
        <v>5.7032073005875947</v>
      </c>
      <c r="J62" s="39">
        <f t="shared" si="3"/>
        <v>-5.4124781872109509</v>
      </c>
      <c r="O62" s="28"/>
      <c r="Q62" s="28"/>
      <c r="R62" s="28"/>
    </row>
    <row r="63" spans="1:18">
      <c r="A63" s="37">
        <v>0.58333333333333337</v>
      </c>
      <c r="B63" s="38">
        <v>0.59375</v>
      </c>
      <c r="C63" s="39">
        <v>0.99788490543306096</v>
      </c>
      <c r="D63" s="32">
        <v>0.81129864041256405</v>
      </c>
      <c r="E63" s="40"/>
      <c r="F63" s="39">
        <f t="shared" si="0"/>
        <v>9.9788490543306096</v>
      </c>
      <c r="G63" s="28"/>
      <c r="H63" s="32">
        <f t="shared" si="1"/>
        <v>4.0434823111838822</v>
      </c>
      <c r="I63" s="39">
        <f t="shared" si="2"/>
        <v>5.9353667431467274</v>
      </c>
      <c r="J63" s="39">
        <f t="shared" si="3"/>
        <v>-3.9286365014242692</v>
      </c>
      <c r="O63" s="28"/>
      <c r="Q63" s="28"/>
      <c r="R63" s="28"/>
    </row>
    <row r="64" spans="1:18">
      <c r="A64" s="37">
        <v>0.59375</v>
      </c>
      <c r="B64" s="38">
        <v>0.60416666666666674</v>
      </c>
      <c r="C64" s="39">
        <v>1</v>
      </c>
      <c r="D64" s="32">
        <v>0.78293483356774496</v>
      </c>
      <c r="E64" s="40"/>
      <c r="F64" s="39">
        <f t="shared" si="0"/>
        <v>10</v>
      </c>
      <c r="G64" s="28"/>
      <c r="H64" s="32">
        <f t="shared" si="1"/>
        <v>3.9021181506368605</v>
      </c>
      <c r="I64" s="39">
        <f t="shared" si="2"/>
        <v>6.097881849363139</v>
      </c>
      <c r="J64" s="39">
        <f t="shared" si="3"/>
        <v>-2.4041660390834845</v>
      </c>
      <c r="O64" s="28"/>
      <c r="Q64" s="28"/>
      <c r="R64" s="28"/>
    </row>
    <row r="65" spans="1:18">
      <c r="A65" s="37">
        <v>0.60416666666666674</v>
      </c>
      <c r="B65" s="38">
        <v>0.61458333333333337</v>
      </c>
      <c r="C65" s="39">
        <v>0.99723284724607797</v>
      </c>
      <c r="D65" s="32">
        <v>0.75808720112517602</v>
      </c>
      <c r="E65" s="40"/>
      <c r="F65" s="39">
        <f t="shared" si="0"/>
        <v>9.972328472460779</v>
      </c>
      <c r="G65" s="28"/>
      <c r="H65" s="32">
        <f t="shared" si="1"/>
        <v>3.7782784728022785</v>
      </c>
      <c r="I65" s="39">
        <f t="shared" si="2"/>
        <v>6.1940499996585006</v>
      </c>
      <c r="J65" s="39">
        <f t="shared" si="3"/>
        <v>-0.85565353916885933</v>
      </c>
      <c r="O65" s="28"/>
      <c r="Q65" s="28"/>
      <c r="R65" s="28"/>
    </row>
    <row r="66" spans="1:18">
      <c r="A66" s="37">
        <v>0.61458333333333337</v>
      </c>
      <c r="B66" s="38">
        <v>0.625</v>
      </c>
      <c r="C66" s="39">
        <v>0.98961000336507299</v>
      </c>
      <c r="D66" s="32">
        <v>0.73652133145804</v>
      </c>
      <c r="E66" s="40"/>
      <c r="F66" s="39">
        <f t="shared" si="0"/>
        <v>9.896100033650729</v>
      </c>
      <c r="G66" s="28"/>
      <c r="H66" s="32">
        <f t="shared" si="1"/>
        <v>3.6707949788326379</v>
      </c>
      <c r="I66" s="39">
        <f t="shared" si="2"/>
        <v>6.225305054818091</v>
      </c>
      <c r="J66" s="39">
        <f t="shared" si="3"/>
        <v>0.70067272453566343</v>
      </c>
      <c r="O66" s="28"/>
      <c r="Q66" s="28"/>
      <c r="R66" s="28"/>
    </row>
    <row r="67" spans="1:18">
      <c r="A67" s="37">
        <v>0.625</v>
      </c>
      <c r="B67" s="38">
        <v>0.63541666666666663</v>
      </c>
      <c r="C67" s="39">
        <v>0.97720507503110698</v>
      </c>
      <c r="D67" s="32">
        <v>0.717533989685888</v>
      </c>
      <c r="E67" s="40"/>
      <c r="F67" s="39">
        <f t="shared" si="0"/>
        <v>9.7720507503110703</v>
      </c>
      <c r="G67" s="28"/>
      <c r="H67" s="32">
        <f t="shared" si="1"/>
        <v>3.5761627721854561</v>
      </c>
      <c r="I67" s="39">
        <f t="shared" si="2"/>
        <v>6.1958879781256142</v>
      </c>
      <c r="J67" s="39">
        <f t="shared" si="3"/>
        <v>2.2496447190670672</v>
      </c>
      <c r="O67" s="28"/>
      <c r="Q67" s="28"/>
      <c r="R67" s="28"/>
    </row>
    <row r="68" spans="1:18">
      <c r="A68" s="37">
        <v>0.63541666666666663</v>
      </c>
      <c r="B68" s="38">
        <v>0.64583333333333337</v>
      </c>
      <c r="C68" s="39">
        <v>0.96013800616102796</v>
      </c>
      <c r="D68" s="32">
        <v>0.70112517580872002</v>
      </c>
      <c r="E68" s="40"/>
      <c r="F68" s="39">
        <f t="shared" si="0"/>
        <v>9.6013800616102802</v>
      </c>
      <c r="G68" s="28"/>
      <c r="H68" s="32">
        <f t="shared" si="1"/>
        <v>3.4943818528607329</v>
      </c>
      <c r="I68" s="39">
        <f t="shared" si="2"/>
        <v>6.1069982087495474</v>
      </c>
      <c r="J68" s="39">
        <f t="shared" si="3"/>
        <v>3.7763942712544543</v>
      </c>
      <c r="O68" s="28"/>
      <c r="Q68" s="28"/>
      <c r="R68" s="28"/>
    </row>
    <row r="69" spans="1:18">
      <c r="A69" s="37">
        <v>0.64583333333333337</v>
      </c>
      <c r="B69" s="38">
        <v>0.65625</v>
      </c>
      <c r="C69" s="39">
        <v>0.938573915675875</v>
      </c>
      <c r="D69" s="32">
        <v>0.68799812470698496</v>
      </c>
      <c r="E69" s="40"/>
      <c r="F69" s="39">
        <f t="shared" si="0"/>
        <v>9.3857391567587491</v>
      </c>
      <c r="G69" s="28"/>
      <c r="H69" s="32">
        <f t="shared" si="1"/>
        <v>3.4289571174009512</v>
      </c>
      <c r="I69" s="39">
        <f t="shared" si="2"/>
        <v>5.9567820393577975</v>
      </c>
      <c r="J69" s="39">
        <f t="shared" si="3"/>
        <v>5.2655897810939036</v>
      </c>
      <c r="O69" s="28"/>
      <c r="Q69" s="28"/>
      <c r="R69" s="28"/>
    </row>
    <row r="70" spans="1:18">
      <c r="A70" s="37">
        <v>0.65625</v>
      </c>
      <c r="B70" s="38">
        <v>0.66666666666666663</v>
      </c>
      <c r="C70" s="39">
        <v>0.912721497523306</v>
      </c>
      <c r="D70" s="32">
        <v>0.67791842475386799</v>
      </c>
      <c r="E70" s="40"/>
      <c r="F70" s="39">
        <f t="shared" si="0"/>
        <v>9.1272149752330591</v>
      </c>
      <c r="G70" s="28"/>
      <c r="H70" s="32">
        <f t="shared" si="1"/>
        <v>3.378720266958624</v>
      </c>
      <c r="I70" s="39">
        <f t="shared" si="2"/>
        <v>5.7484947082744355</v>
      </c>
      <c r="J70" s="39">
        <f t="shared" si="3"/>
        <v>6.7027134581625125</v>
      </c>
      <c r="O70" s="28"/>
      <c r="Q70" s="28"/>
      <c r="R70" s="28"/>
    </row>
    <row r="71" spans="1:18">
      <c r="A71" s="37">
        <v>0.66666666666666663</v>
      </c>
      <c r="B71" s="38">
        <v>0.67708333333333326</v>
      </c>
      <c r="C71" s="39">
        <v>0.88283099846456303</v>
      </c>
      <c r="D71" s="32">
        <v>0.67182372245663402</v>
      </c>
      <c r="E71" s="40"/>
      <c r="F71" s="39">
        <f t="shared" ref="F71:F102" si="4">$F$4*C71</f>
        <v>8.8283099846456299</v>
      </c>
      <c r="G71" s="28"/>
      <c r="H71" s="32">
        <f t="shared" ref="H71:H102" si="5">$H$4*D71</f>
        <v>3.3483444969237262</v>
      </c>
      <c r="I71" s="39">
        <f t="shared" ref="I71:I102" si="6">F71-H71</f>
        <v>5.4799654877219037</v>
      </c>
      <c r="J71" s="39">
        <f t="shared" si="3"/>
        <v>8.072704830092988</v>
      </c>
      <c r="O71" s="28"/>
      <c r="Q71" s="28"/>
      <c r="R71" s="28"/>
    </row>
    <row r="72" spans="1:18">
      <c r="A72" s="37">
        <v>0.67708333333333326</v>
      </c>
      <c r="B72" s="38">
        <v>0.6875</v>
      </c>
      <c r="C72" s="39">
        <v>0.84919179322090599</v>
      </c>
      <c r="D72" s="32">
        <v>0.66947960618846702</v>
      </c>
      <c r="E72" s="40"/>
      <c r="F72" s="39">
        <f t="shared" si="4"/>
        <v>8.4919179322090592</v>
      </c>
      <c r="G72" s="28"/>
      <c r="H72" s="32">
        <f t="shared" si="5"/>
        <v>3.3366615084487652</v>
      </c>
      <c r="I72" s="39">
        <f t="shared" si="6"/>
        <v>5.155256423760294</v>
      </c>
      <c r="J72" s="39">
        <f t="shared" si="3"/>
        <v>9.3615189360330611</v>
      </c>
      <c r="O72" s="28"/>
      <c r="Q72" s="28"/>
      <c r="R72" s="28"/>
    </row>
    <row r="73" spans="1:18">
      <c r="A73" s="37">
        <v>0.6875</v>
      </c>
      <c r="B73" s="38">
        <v>0.69791666666666663</v>
      </c>
      <c r="C73" s="39">
        <v>0.81212958047597095</v>
      </c>
      <c r="D73" s="32">
        <v>0.67158931082981699</v>
      </c>
      <c r="E73" s="40"/>
      <c r="F73" s="39">
        <f t="shared" si="4"/>
        <v>8.1212958047597095</v>
      </c>
      <c r="G73" s="28"/>
      <c r="H73" s="32">
        <f t="shared" si="5"/>
        <v>3.3471761980762285</v>
      </c>
      <c r="I73" s="39">
        <f t="shared" si="6"/>
        <v>4.774119606683481</v>
      </c>
      <c r="J73" s="39">
        <f t="shared" si="3"/>
        <v>10.555048837703932</v>
      </c>
      <c r="O73" s="28"/>
      <c r="Q73" s="28"/>
      <c r="R73" s="28"/>
    </row>
    <row r="74" spans="1:18">
      <c r="A74" s="37">
        <v>0.69791666666666663</v>
      </c>
      <c r="B74" s="38">
        <v>0.70833333333333337</v>
      </c>
      <c r="C74" s="39">
        <v>0.77200322690439205</v>
      </c>
      <c r="D74" s="32">
        <v>0.67791842475386799</v>
      </c>
      <c r="E74" s="40"/>
      <c r="F74" s="39">
        <f t="shared" si="4"/>
        <v>7.7200322690439203</v>
      </c>
      <c r="G74" s="28"/>
      <c r="H74" s="32">
        <f t="shared" si="5"/>
        <v>3.378720266958624</v>
      </c>
      <c r="I74" s="39">
        <f t="shared" si="6"/>
        <v>4.3413120020852958</v>
      </c>
      <c r="J74" s="39">
        <f t="shared" ref="J74:J102" si="7">J73+I74/4</f>
        <v>11.640376838225256</v>
      </c>
      <c r="O74" s="28"/>
      <c r="Q74" s="28"/>
      <c r="R74" s="28"/>
    </row>
    <row r="75" spans="1:18">
      <c r="A75" s="37">
        <v>0.70833333333333337</v>
      </c>
      <c r="B75" s="38">
        <v>0.71875</v>
      </c>
      <c r="C75" s="39">
        <v>0.72920128980755705</v>
      </c>
      <c r="D75" s="32">
        <v>0.68917018284106901</v>
      </c>
      <c r="E75" s="40"/>
      <c r="F75" s="39">
        <f t="shared" si="4"/>
        <v>7.292012898075571</v>
      </c>
      <c r="G75" s="28"/>
      <c r="H75" s="32">
        <f t="shared" si="5"/>
        <v>3.4347986116384348</v>
      </c>
      <c r="I75" s="39">
        <f t="shared" si="6"/>
        <v>3.8572142864371362</v>
      </c>
      <c r="J75" s="39">
        <f t="shared" si="7"/>
        <v>12.60468040983454</v>
      </c>
      <c r="O75" s="28"/>
      <c r="Q75" s="28"/>
      <c r="R75" s="28"/>
    </row>
    <row r="76" spans="1:18">
      <c r="A76" s="37">
        <v>0.71875</v>
      </c>
      <c r="B76" s="38">
        <v>0.72916666666666674</v>
      </c>
      <c r="C76" s="39">
        <v>0.68413825205163203</v>
      </c>
      <c r="D76" s="32">
        <v>0.70511017346460403</v>
      </c>
      <c r="E76" s="40"/>
      <c r="F76" s="39">
        <f t="shared" si="4"/>
        <v>6.8413825205163201</v>
      </c>
      <c r="G76" s="28"/>
      <c r="H76" s="32">
        <f t="shared" si="5"/>
        <v>3.5142429332681675</v>
      </c>
      <c r="I76" s="39">
        <f t="shared" si="6"/>
        <v>3.3271395872481526</v>
      </c>
      <c r="J76" s="39">
        <f t="shared" si="7"/>
        <v>13.436465306646578</v>
      </c>
      <c r="O76" s="28"/>
      <c r="Q76" s="28"/>
      <c r="R76" s="28"/>
    </row>
    <row r="77" spans="1:18">
      <c r="A77" s="37">
        <v>0.72916666666666674</v>
      </c>
      <c r="B77" s="38">
        <v>0.73958333333333337</v>
      </c>
      <c r="C77" s="39">
        <v>0.63725050579077602</v>
      </c>
      <c r="D77" s="32">
        <v>0.72597280825128896</v>
      </c>
      <c r="E77" s="40"/>
      <c r="F77" s="39">
        <f t="shared" si="4"/>
        <v>6.3725050579077607</v>
      </c>
      <c r="G77" s="28"/>
      <c r="H77" s="32">
        <f t="shared" si="5"/>
        <v>3.6182215306953149</v>
      </c>
      <c r="I77" s="39">
        <f t="shared" si="6"/>
        <v>2.7542835272124457</v>
      </c>
      <c r="J77" s="39">
        <f t="shared" si="7"/>
        <v>14.125036188449689</v>
      </c>
      <c r="O77" s="28"/>
      <c r="Q77" s="28"/>
      <c r="R77" s="28"/>
    </row>
    <row r="78" spans="1:18">
      <c r="A78" s="37">
        <v>0.73958333333333337</v>
      </c>
      <c r="B78" s="38">
        <v>0.75</v>
      </c>
      <c r="C78" s="39">
        <v>0.58899212389261602</v>
      </c>
      <c r="D78" s="32">
        <v>0.75105485232067504</v>
      </c>
      <c r="E78" s="40"/>
      <c r="F78" s="39">
        <f t="shared" si="4"/>
        <v>5.8899212389261599</v>
      </c>
      <c r="G78" s="28"/>
      <c r="H78" s="32">
        <f t="shared" si="5"/>
        <v>3.7432295073773951</v>
      </c>
      <c r="I78" s="39">
        <f t="shared" si="6"/>
        <v>2.1466917315487648</v>
      </c>
      <c r="J78" s="39">
        <f t="shared" si="7"/>
        <v>14.66170912133688</v>
      </c>
      <c r="O78" s="28"/>
      <c r="Q78" s="28"/>
      <c r="R78" s="28"/>
    </row>
    <row r="79" spans="1:18">
      <c r="A79" s="37">
        <v>0.75</v>
      </c>
      <c r="B79" s="38">
        <v>0.76041666666666663</v>
      </c>
      <c r="C79" s="39">
        <v>0.53983046004026902</v>
      </c>
      <c r="D79" s="32">
        <v>0.780825128926395</v>
      </c>
      <c r="E79" s="40"/>
      <c r="F79" s="39">
        <f t="shared" si="4"/>
        <v>5.3983046004026907</v>
      </c>
      <c r="G79" s="28"/>
      <c r="H79" s="32">
        <f t="shared" si="5"/>
        <v>3.8916034610093972</v>
      </c>
      <c r="I79" s="39">
        <f t="shared" si="6"/>
        <v>1.5067011393932934</v>
      </c>
      <c r="J79" s="39">
        <f t="shared" si="7"/>
        <v>15.038384406185203</v>
      </c>
      <c r="O79" s="28"/>
      <c r="Q79" s="28"/>
      <c r="R79" s="28"/>
    </row>
    <row r="80" spans="1:18">
      <c r="A80" s="37">
        <v>0.76041666666666663</v>
      </c>
      <c r="B80" s="38">
        <v>0.77083333333333337</v>
      </c>
      <c r="C80" s="39">
        <v>0.49024162014525502</v>
      </c>
      <c r="D80" s="32">
        <v>0.814111579934365</v>
      </c>
      <c r="E80" s="40"/>
      <c r="F80" s="39">
        <f t="shared" si="4"/>
        <v>4.9024162014525503</v>
      </c>
      <c r="G80" s="28"/>
      <c r="H80" s="32">
        <f t="shared" si="5"/>
        <v>4.0575018973538386</v>
      </c>
      <c r="I80" s="39">
        <f t="shared" si="6"/>
        <v>0.84491430409871171</v>
      </c>
      <c r="J80" s="39">
        <f t="shared" si="7"/>
        <v>15.249612982209882</v>
      </c>
      <c r="O80" s="28"/>
      <c r="Q80" s="28"/>
      <c r="R80" s="28"/>
    </row>
    <row r="81" spans="1:18">
      <c r="A81" s="37">
        <v>0.77083333333333337</v>
      </c>
      <c r="B81" s="38">
        <v>0.78125</v>
      </c>
      <c r="C81" s="39">
        <v>0.44070584895263099</v>
      </c>
      <c r="D81" s="32">
        <v>0.84997655883731804</v>
      </c>
      <c r="E81" s="40"/>
      <c r="F81" s="39">
        <f t="shared" si="4"/>
        <v>4.4070584895263103</v>
      </c>
      <c r="G81" s="28"/>
      <c r="H81" s="32">
        <f t="shared" si="5"/>
        <v>4.2362516210207337</v>
      </c>
      <c r="I81" s="39">
        <f t="shared" si="6"/>
        <v>0.17080686850557658</v>
      </c>
      <c r="J81" s="39">
        <f t="shared" si="7"/>
        <v>15.292314699336277</v>
      </c>
      <c r="O81" s="28"/>
      <c r="Q81" s="28"/>
      <c r="R81" s="28"/>
    </row>
    <row r="82" spans="1:18">
      <c r="A82" s="37">
        <v>0.78125</v>
      </c>
      <c r="B82" s="38">
        <v>0.79166666666666663</v>
      </c>
      <c r="C82" s="39">
        <v>0.39170287654143499</v>
      </c>
      <c r="D82" s="32">
        <v>0.88771683075480501</v>
      </c>
      <c r="E82" s="40"/>
      <c r="F82" s="39">
        <f t="shared" si="4"/>
        <v>3.9170287654143499</v>
      </c>
      <c r="G82" s="28"/>
      <c r="H82" s="32">
        <f t="shared" si="5"/>
        <v>4.4243477354675997</v>
      </c>
      <c r="I82" s="39">
        <f t="shared" si="6"/>
        <v>-0.50731897005324988</v>
      </c>
      <c r="J82" s="39">
        <f t="shared" si="7"/>
        <v>15.165484956822965</v>
      </c>
      <c r="O82" s="28"/>
      <c r="Q82" s="28"/>
      <c r="R82" s="28"/>
    </row>
    <row r="83" spans="1:18">
      <c r="A83" s="37">
        <v>0.79166666666666663</v>
      </c>
      <c r="B83" s="38">
        <v>0.80208333333333326</v>
      </c>
      <c r="C83" s="39">
        <v>0.34370726981218602</v>
      </c>
      <c r="D83" s="32">
        <v>0.92569151429910901</v>
      </c>
      <c r="E83" s="40"/>
      <c r="F83" s="39">
        <f t="shared" si="4"/>
        <v>3.4370726981218604</v>
      </c>
      <c r="G83" s="28"/>
      <c r="H83" s="32">
        <f t="shared" si="5"/>
        <v>4.6136121487619635</v>
      </c>
      <c r="I83" s="39">
        <f t="shared" si="6"/>
        <v>-1.176539450640103</v>
      </c>
      <c r="J83" s="39">
        <f t="shared" si="7"/>
        <v>14.871350094162938</v>
      </c>
      <c r="O83" s="28"/>
      <c r="Q83" s="28"/>
      <c r="R83" s="28"/>
    </row>
    <row r="84" spans="1:18">
      <c r="A84" s="37">
        <v>0.80208333333333326</v>
      </c>
      <c r="B84" s="38">
        <v>0.8125</v>
      </c>
      <c r="C84" s="39">
        <v>0.29718383400479198</v>
      </c>
      <c r="D84" s="32">
        <v>0.95991561181434604</v>
      </c>
      <c r="E84" s="40"/>
      <c r="F84" s="39">
        <f t="shared" si="4"/>
        <v>2.9718383400479196</v>
      </c>
      <c r="G84" s="28"/>
      <c r="H84" s="32">
        <f t="shared" si="5"/>
        <v>4.7841837804963907</v>
      </c>
      <c r="I84" s="39">
        <f t="shared" si="6"/>
        <v>-1.8123454404484711</v>
      </c>
      <c r="J84" s="39">
        <f t="shared" si="7"/>
        <v>14.418263734050822</v>
      </c>
      <c r="O84" s="28"/>
      <c r="Q84" s="28"/>
      <c r="R84" s="28"/>
    </row>
    <row r="85" spans="1:18">
      <c r="A85" s="37">
        <v>0.8125</v>
      </c>
      <c r="B85" s="38">
        <v>0.82291666666666663</v>
      </c>
      <c r="C85" s="39">
        <v>0.252583108805505</v>
      </c>
      <c r="D85" s="32">
        <v>0.98616971401781495</v>
      </c>
      <c r="E85" s="40"/>
      <c r="F85" s="39">
        <f t="shared" si="4"/>
        <v>2.5258310880550501</v>
      </c>
      <c r="G85" s="28"/>
      <c r="H85" s="32">
        <f t="shared" si="5"/>
        <v>4.9150332514159478</v>
      </c>
      <c r="I85" s="39">
        <f t="shared" si="6"/>
        <v>-2.3892021633608977</v>
      </c>
      <c r="J85" s="39">
        <f t="shared" si="7"/>
        <v>13.820963193210597</v>
      </c>
      <c r="O85" s="28"/>
      <c r="Q85" s="28"/>
      <c r="R85" s="28"/>
    </row>
    <row r="86" spans="1:18">
      <c r="A86" s="37">
        <v>0.82291666666666663</v>
      </c>
      <c r="B86" s="38">
        <v>0.83333333333333337</v>
      </c>
      <c r="C86" s="39">
        <v>0.210337002684928</v>
      </c>
      <c r="D86" s="32">
        <v>1</v>
      </c>
      <c r="E86" s="40"/>
      <c r="F86" s="39">
        <f t="shared" si="4"/>
        <v>2.1033700268492801</v>
      </c>
      <c r="G86" s="28"/>
      <c r="H86" s="32">
        <f t="shared" si="5"/>
        <v>4.9839628834182177</v>
      </c>
      <c r="I86" s="39">
        <f t="shared" si="6"/>
        <v>-2.8805928565689376</v>
      </c>
      <c r="J86" s="39">
        <f t="shared" si="7"/>
        <v>13.100814979068362</v>
      </c>
      <c r="O86" s="28"/>
      <c r="Q86" s="28"/>
      <c r="R86" s="28"/>
    </row>
    <row r="87" spans="1:18">
      <c r="A87" s="37">
        <v>0.83333333333333337</v>
      </c>
      <c r="B87" s="38">
        <v>0.84375</v>
      </c>
      <c r="C87" s="39">
        <v>0.17085460776973199</v>
      </c>
      <c r="D87" s="32">
        <v>0.99859353023910002</v>
      </c>
      <c r="E87" s="40"/>
      <c r="F87" s="39">
        <f t="shared" si="4"/>
        <v>1.7085460776973198</v>
      </c>
      <c r="G87" s="28"/>
      <c r="H87" s="32">
        <f t="shared" si="5"/>
        <v>4.9769530903332422</v>
      </c>
      <c r="I87" s="39">
        <f t="shared" si="6"/>
        <v>-3.2684070126359224</v>
      </c>
      <c r="J87" s="39">
        <f t="shared" si="7"/>
        <v>12.283713225909381</v>
      </c>
      <c r="O87" s="28"/>
      <c r="Q87" s="28"/>
      <c r="R87" s="28"/>
    </row>
    <row r="88" spans="1:18">
      <c r="A88" s="37">
        <v>0.84375</v>
      </c>
      <c r="B88" s="38">
        <v>0.85416666666666674</v>
      </c>
      <c r="C88" s="39">
        <v>0.13451823580130101</v>
      </c>
      <c r="D88" s="32">
        <v>0.98640412564463198</v>
      </c>
      <c r="E88" s="40"/>
      <c r="F88" s="39">
        <f t="shared" si="4"/>
        <v>1.3451823580130102</v>
      </c>
      <c r="G88" s="28"/>
      <c r="H88" s="32">
        <f t="shared" si="5"/>
        <v>4.9162015502634455</v>
      </c>
      <c r="I88" s="39">
        <f t="shared" si="6"/>
        <v>-3.5710191922504353</v>
      </c>
      <c r="J88" s="39">
        <f t="shared" si="7"/>
        <v>11.390958427846773</v>
      </c>
      <c r="O88" s="28"/>
      <c r="Q88" s="28"/>
      <c r="R88" s="28"/>
    </row>
    <row r="89" spans="1:18">
      <c r="A89" s="37">
        <v>0.85416666666666674</v>
      </c>
      <c r="B89" s="38">
        <v>0.86458333333333337</v>
      </c>
      <c r="C89" s="39">
        <v>0.101679713592322</v>
      </c>
      <c r="D89" s="32">
        <v>0.96858884200656303</v>
      </c>
      <c r="E89" s="40"/>
      <c r="F89" s="39">
        <f t="shared" si="4"/>
        <v>1.01679713592322</v>
      </c>
      <c r="G89" s="28"/>
      <c r="H89" s="32">
        <f t="shared" si="5"/>
        <v>4.8274108378537424</v>
      </c>
      <c r="I89" s="39">
        <f t="shared" si="6"/>
        <v>-3.8106137019305226</v>
      </c>
      <c r="J89" s="39">
        <f t="shared" si="7"/>
        <v>10.438305002364142</v>
      </c>
      <c r="O89" s="28"/>
      <c r="Q89" s="28"/>
      <c r="R89" s="28"/>
    </row>
    <row r="90" spans="1:18">
      <c r="A90" s="37">
        <v>0.86458333333333337</v>
      </c>
      <c r="B90" s="38">
        <v>0.875</v>
      </c>
      <c r="C90" s="39">
        <v>7.2656973877735606E-2</v>
      </c>
      <c r="D90" s="32">
        <v>0.95124238162212804</v>
      </c>
      <c r="E90" s="40"/>
      <c r="F90" s="39">
        <f t="shared" si="4"/>
        <v>0.72656973877735609</v>
      </c>
      <c r="G90" s="28"/>
      <c r="H90" s="32">
        <f t="shared" si="5"/>
        <v>4.7409567231390337</v>
      </c>
      <c r="I90" s="39">
        <f t="shared" si="6"/>
        <v>-4.0143869843616775</v>
      </c>
      <c r="J90" s="39">
        <f t="shared" si="7"/>
        <v>9.4347082562737228</v>
      </c>
      <c r="O90" s="28"/>
      <c r="Q90" s="28"/>
      <c r="R90" s="28"/>
    </row>
    <row r="91" spans="1:18">
      <c r="A91" s="37">
        <v>0.875</v>
      </c>
      <c r="B91" s="38">
        <v>0.88541666666666663</v>
      </c>
      <c r="C91" s="39">
        <v>4.7730974594239702E-2</v>
      </c>
      <c r="D91" s="32">
        <v>0.93834974214721001</v>
      </c>
      <c r="E91" s="40"/>
      <c r="F91" s="39">
        <f t="shared" si="4"/>
        <v>0.477309745942397</v>
      </c>
      <c r="G91" s="28"/>
      <c r="H91" s="32">
        <f t="shared" si="5"/>
        <v>4.6767002865267502</v>
      </c>
      <c r="I91" s="39">
        <f t="shared" si="6"/>
        <v>-4.1993905405843535</v>
      </c>
      <c r="J91" s="39">
        <f t="shared" si="7"/>
        <v>8.3848606211276344</v>
      </c>
      <c r="O91" s="28"/>
      <c r="Q91" s="28"/>
      <c r="R91" s="28"/>
    </row>
    <row r="92" spans="1:18">
      <c r="A92" s="37">
        <v>0.88541666666666663</v>
      </c>
      <c r="B92" s="38">
        <v>0.89583333333333337</v>
      </c>
      <c r="C92" s="39">
        <v>2.7142976440029599E-2</v>
      </c>
      <c r="D92" s="32">
        <v>0.92850445382090996</v>
      </c>
      <c r="E92" s="40"/>
      <c r="F92" s="39">
        <f t="shared" si="4"/>
        <v>0.27142976440029598</v>
      </c>
      <c r="G92" s="28"/>
      <c r="H92" s="32">
        <f t="shared" si="5"/>
        <v>4.6276317349319198</v>
      </c>
      <c r="I92" s="39">
        <f t="shared" si="6"/>
        <v>-4.3562019705316235</v>
      </c>
      <c r="J92" s="39">
        <f t="shared" si="7"/>
        <v>7.295810128494729</v>
      </c>
      <c r="O92" s="28"/>
      <c r="Q92" s="28"/>
      <c r="R92" s="28"/>
    </row>
    <row r="93" spans="1:18">
      <c r="A93" s="37">
        <v>0.89583333333333337</v>
      </c>
      <c r="B93" s="38">
        <v>0.90625</v>
      </c>
      <c r="C93" s="39">
        <v>1.10922050948345E-2</v>
      </c>
      <c r="D93" s="32">
        <v>0.91912798874824198</v>
      </c>
      <c r="E93" s="40"/>
      <c r="F93" s="39">
        <f t="shared" si="4"/>
        <v>0.11092205094834501</v>
      </c>
      <c r="G93" s="28"/>
      <c r="H93" s="32">
        <f t="shared" si="5"/>
        <v>4.5808997810320751</v>
      </c>
      <c r="I93" s="39">
        <f t="shared" si="6"/>
        <v>-4.4699777300837304</v>
      </c>
      <c r="J93" s="39">
        <f t="shared" si="7"/>
        <v>6.1783156959737964</v>
      </c>
      <c r="O93" s="28"/>
      <c r="Q93" s="28"/>
      <c r="R93" s="28"/>
    </row>
    <row r="94" spans="1:18">
      <c r="A94" s="37">
        <v>0.90625</v>
      </c>
      <c r="B94" s="38">
        <v>0.91666666666666663</v>
      </c>
      <c r="C94" s="39">
        <v>0</v>
      </c>
      <c r="D94" s="32">
        <v>0.90717299578059096</v>
      </c>
      <c r="E94" s="40"/>
      <c r="F94" s="39">
        <f t="shared" si="4"/>
        <v>0</v>
      </c>
      <c r="G94" s="28"/>
      <c r="H94" s="32">
        <f t="shared" si="5"/>
        <v>4.521316539809777</v>
      </c>
      <c r="I94" s="39">
        <f t="shared" si="6"/>
        <v>-4.521316539809777</v>
      </c>
      <c r="J94" s="39">
        <f t="shared" si="7"/>
        <v>5.0479865610213519</v>
      </c>
      <c r="O94" s="28"/>
      <c r="Q94" s="28"/>
      <c r="R94" s="28"/>
    </row>
    <row r="95" spans="1:18">
      <c r="A95" s="37">
        <v>0.91666666666666663</v>
      </c>
      <c r="B95" s="38">
        <v>0.92708333333333326</v>
      </c>
      <c r="C95" s="39">
        <v>0</v>
      </c>
      <c r="D95" s="32">
        <v>0.89029535864978904</v>
      </c>
      <c r="E95" s="40"/>
      <c r="F95" s="39">
        <f t="shared" si="4"/>
        <v>0</v>
      </c>
      <c r="G95" s="28"/>
      <c r="H95" s="32">
        <f t="shared" si="5"/>
        <v>4.4371990227900584</v>
      </c>
      <c r="I95" s="39">
        <f t="shared" si="6"/>
        <v>-4.4371990227900584</v>
      </c>
      <c r="J95" s="39">
        <f t="shared" si="7"/>
        <v>3.9386868053238375</v>
      </c>
      <c r="O95" s="28"/>
      <c r="Q95" s="28"/>
      <c r="R95" s="28"/>
    </row>
    <row r="96" spans="1:18">
      <c r="A96" s="37">
        <v>0.92708333333333326</v>
      </c>
      <c r="B96" s="38">
        <v>0.9375</v>
      </c>
      <c r="C96" s="39">
        <v>0</v>
      </c>
      <c r="D96" s="32">
        <v>0.86661978434130305</v>
      </c>
      <c r="E96" s="40"/>
      <c r="F96" s="39">
        <f t="shared" si="4"/>
        <v>0</v>
      </c>
      <c r="G96" s="28"/>
      <c r="H96" s="32">
        <f t="shared" si="5"/>
        <v>4.3192008391929546</v>
      </c>
      <c r="I96" s="39">
        <f t="shared" si="6"/>
        <v>-4.3192008391929546</v>
      </c>
      <c r="J96" s="39">
        <f t="shared" si="7"/>
        <v>2.8588865955255987</v>
      </c>
      <c r="O96" s="28"/>
      <c r="Q96" s="28"/>
      <c r="R96" s="28"/>
    </row>
    <row r="97" spans="1:18">
      <c r="A97" s="37">
        <v>0.9375</v>
      </c>
      <c r="B97" s="38">
        <v>0.94791666666666663</v>
      </c>
      <c r="C97" s="39">
        <v>0</v>
      </c>
      <c r="D97" s="32">
        <v>0.835443037974684</v>
      </c>
      <c r="E97" s="40"/>
      <c r="F97" s="39">
        <f t="shared" si="4"/>
        <v>0</v>
      </c>
      <c r="G97" s="28"/>
      <c r="H97" s="32">
        <f t="shared" si="5"/>
        <v>4.1638170924759814</v>
      </c>
      <c r="I97" s="39">
        <f t="shared" si="6"/>
        <v>-4.1638170924759814</v>
      </c>
      <c r="J97" s="39">
        <f t="shared" si="7"/>
        <v>1.8179323224066033</v>
      </c>
      <c r="O97" s="28"/>
      <c r="Q97" s="28"/>
      <c r="R97" s="28"/>
    </row>
    <row r="98" spans="1:18">
      <c r="A98" s="37">
        <v>0.94791666666666663</v>
      </c>
      <c r="B98" s="38">
        <v>0.95833333333333337</v>
      </c>
      <c r="C98" s="39">
        <v>0</v>
      </c>
      <c r="D98" s="32">
        <v>0.795124238162213</v>
      </c>
      <c r="E98" s="40"/>
      <c r="F98" s="39">
        <f t="shared" si="4"/>
        <v>0</v>
      </c>
      <c r="G98" s="28"/>
      <c r="H98" s="32">
        <f t="shared" si="5"/>
        <v>3.9628696907066567</v>
      </c>
      <c r="I98" s="39">
        <f t="shared" si="6"/>
        <v>-3.9628696907066567</v>
      </c>
      <c r="J98" s="39">
        <f t="shared" si="7"/>
        <v>0.82721489972993911</v>
      </c>
      <c r="O98" s="28"/>
      <c r="Q98" s="28"/>
      <c r="R98" s="28"/>
    </row>
    <row r="99" spans="1:18">
      <c r="A99" s="37">
        <v>0.95833333333333337</v>
      </c>
      <c r="B99" s="38">
        <v>0.96875</v>
      </c>
      <c r="C99" s="39">
        <v>0</v>
      </c>
      <c r="D99" s="32">
        <v>0.74542897327707502</v>
      </c>
      <c r="E99" s="40"/>
      <c r="F99" s="39">
        <f t="shared" si="4"/>
        <v>0</v>
      </c>
      <c r="G99" s="28"/>
      <c r="H99" s="32">
        <f t="shared" si="5"/>
        <v>3.7151903350374922</v>
      </c>
      <c r="I99" s="39">
        <f t="shared" si="6"/>
        <v>-3.7151903350374922</v>
      </c>
      <c r="J99" s="39">
        <f t="shared" si="7"/>
        <v>-0.10158268402943393</v>
      </c>
      <c r="O99" s="28"/>
      <c r="Q99" s="28"/>
      <c r="R99" s="28"/>
    </row>
    <row r="100" spans="1:18">
      <c r="A100" s="37">
        <v>0.96875</v>
      </c>
      <c r="B100" s="38">
        <v>0.97916666666666674</v>
      </c>
      <c r="C100" s="39">
        <v>0</v>
      </c>
      <c r="D100" s="32">
        <v>0.68846694796061902</v>
      </c>
      <c r="E100" s="40"/>
      <c r="F100" s="39">
        <f t="shared" si="4"/>
        <v>0</v>
      </c>
      <c r="G100" s="28"/>
      <c r="H100" s="32">
        <f t="shared" si="5"/>
        <v>3.4312937150959466</v>
      </c>
      <c r="I100" s="39">
        <f t="shared" si="6"/>
        <v>-3.4312937150959466</v>
      </c>
      <c r="J100" s="39">
        <f t="shared" si="7"/>
        <v>-0.95940611280342059</v>
      </c>
      <c r="O100" s="28"/>
      <c r="Q100" s="28"/>
      <c r="R100" s="28"/>
    </row>
    <row r="101" spans="1:18">
      <c r="A101" s="37">
        <v>0.97916666666666674</v>
      </c>
      <c r="B101" s="38">
        <v>0.98958333333333337</v>
      </c>
      <c r="C101" s="39">
        <v>0</v>
      </c>
      <c r="D101" s="32">
        <v>0.62751992498827902</v>
      </c>
      <c r="E101" s="40"/>
      <c r="F101" s="39">
        <f t="shared" si="4"/>
        <v>0</v>
      </c>
      <c r="G101" s="28"/>
      <c r="H101" s="32">
        <f t="shared" si="5"/>
        <v>3.1275360147469669</v>
      </c>
      <c r="I101" s="39">
        <f t="shared" si="6"/>
        <v>-3.1275360147469669</v>
      </c>
      <c r="J101" s="39">
        <f t="shared" si="7"/>
        <v>-1.7412901164901622</v>
      </c>
      <c r="O101" s="28"/>
      <c r="Q101" s="28"/>
      <c r="R101" s="28"/>
    </row>
    <row r="102" spans="1:18">
      <c r="A102" s="41">
        <v>0.98958333333333337</v>
      </c>
      <c r="B102" s="42">
        <v>1</v>
      </c>
      <c r="C102" s="43">
        <v>0</v>
      </c>
      <c r="D102" s="44">
        <v>0.56586966713549003</v>
      </c>
      <c r="E102" s="45"/>
      <c r="F102" s="43">
        <f t="shared" si="4"/>
        <v>0</v>
      </c>
      <c r="G102" s="46"/>
      <c r="H102" s="44">
        <f t="shared" si="5"/>
        <v>2.8202734178555038</v>
      </c>
      <c r="I102" s="39">
        <f t="shared" si="6"/>
        <v>-2.8202734178555038</v>
      </c>
      <c r="J102" s="39">
        <f t="shared" si="7"/>
        <v>-2.446358470954038</v>
      </c>
      <c r="O102" s="28"/>
      <c r="Q102" s="28"/>
      <c r="R102" s="28"/>
    </row>
    <row r="103" spans="1:18">
      <c r="C103" s="39"/>
      <c r="D103" s="39"/>
      <c r="E103" s="28"/>
      <c r="G103" s="28"/>
      <c r="O103" s="28"/>
      <c r="Q103" s="28"/>
      <c r="R103" s="28"/>
    </row>
    <row r="104" spans="1:18">
      <c r="A104" s="27" t="s">
        <v>46</v>
      </c>
      <c r="C104" s="39">
        <f>SUM(C7:C102)/4</f>
        <v>7.9184726526579201</v>
      </c>
      <c r="D104" s="39">
        <f>SUM(D7:D102)/4</f>
        <v>16.491250586029068</v>
      </c>
      <c r="E104" s="25" t="s">
        <v>47</v>
      </c>
      <c r="F104" s="39">
        <f>SUM(F7:F102)/4</f>
        <v>79.184726526579198</v>
      </c>
      <c r="G104" s="39"/>
      <c r="H104" s="39">
        <f>SUM(H7:H102)/4</f>
        <v>82.191780821917817</v>
      </c>
      <c r="I104" s="39">
        <f>SUM(I7:I102)/4</f>
        <v>-3.0070542953385906</v>
      </c>
    </row>
    <row r="105" spans="1:18">
      <c r="A105" s="27" t="s">
        <v>46</v>
      </c>
      <c r="C105" s="39">
        <f>C104*365</f>
        <v>2890.2425182201409</v>
      </c>
      <c r="D105" s="39">
        <f>D104*365</f>
        <v>6019.3064639006097</v>
      </c>
      <c r="E105" s="25" t="s">
        <v>48</v>
      </c>
      <c r="F105" s="39">
        <f>F104*365</f>
        <v>28902.425182201408</v>
      </c>
      <c r="G105" s="39"/>
      <c r="H105" s="39">
        <f>H104*365</f>
        <v>30000.000000000004</v>
      </c>
      <c r="I105" s="39">
        <f>I104*365</f>
        <v>-1097.5748177985856</v>
      </c>
    </row>
    <row r="112" spans="1:18">
      <c r="D112" s="25"/>
    </row>
  </sheetData>
  <pageMargins left="0" right="0" top="0.39370078740157477" bottom="0.39370078740157477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&amp;CSeite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AE2B-1713-C44D-94B3-CD7FFA49FC3F}">
  <dimension ref="A1:S112"/>
  <sheetViews>
    <sheetView tabSelected="1" topLeftCell="D1" zoomScale="130" zoomScaleNormal="130" workbookViewId="0">
      <selection activeCell="E10" sqref="E10"/>
    </sheetView>
  </sheetViews>
  <sheetFormatPr baseColWidth="10" defaultRowHeight="13"/>
  <cols>
    <col min="1" max="1" width="10.1640625" style="27" customWidth="1"/>
    <col min="2" max="2" width="9.33203125" style="27" customWidth="1"/>
    <col min="3" max="3" width="16.33203125" style="25" customWidth="1"/>
    <col min="4" max="4" width="16.1640625" style="28" customWidth="1"/>
    <col min="5" max="5" width="14.1640625" style="25" customWidth="1"/>
    <col min="6" max="6" width="14.1640625" style="28" customWidth="1"/>
    <col min="7" max="7" width="14.1640625" style="25" customWidth="1"/>
    <col min="8" max="8" width="14.1640625" style="28" customWidth="1"/>
    <col min="9" max="12" width="14.1640625" style="25" customWidth="1"/>
    <col min="13" max="13" width="16.83203125" style="25" customWidth="1"/>
    <col min="14" max="19" width="14.1640625" style="25" customWidth="1"/>
    <col min="20" max="16384" width="10.83203125" style="25"/>
  </cols>
  <sheetData>
    <row r="1" spans="1:18">
      <c r="A1" s="19" t="s">
        <v>21</v>
      </c>
      <c r="B1" s="20"/>
      <c r="C1" s="21" t="s">
        <v>22</v>
      </c>
      <c r="D1" s="22" t="s">
        <v>23</v>
      </c>
      <c r="E1" s="23" t="s">
        <v>24</v>
      </c>
      <c r="F1" s="21"/>
      <c r="G1" s="24" t="s">
        <v>25</v>
      </c>
      <c r="H1" s="22"/>
      <c r="I1" s="25" t="s">
        <v>26</v>
      </c>
    </row>
    <row r="2" spans="1:18">
      <c r="A2" s="26" t="s">
        <v>27</v>
      </c>
      <c r="C2" s="28" t="s">
        <v>28</v>
      </c>
      <c r="D2" s="29" t="s">
        <v>59</v>
      </c>
      <c r="E2" s="30" t="s">
        <v>28</v>
      </c>
      <c r="H2" s="29"/>
    </row>
    <row r="3" spans="1:18">
      <c r="A3" s="26" t="s">
        <v>31</v>
      </c>
      <c r="B3" s="27" t="s">
        <v>32</v>
      </c>
      <c r="C3" s="28" t="s">
        <v>33</v>
      </c>
      <c r="D3" s="29"/>
      <c r="E3" s="30" t="s">
        <v>34</v>
      </c>
      <c r="F3" s="31">
        <v>120000</v>
      </c>
      <c r="G3" s="25" t="s">
        <v>58</v>
      </c>
      <c r="H3" s="49"/>
      <c r="I3" s="28" t="s">
        <v>36</v>
      </c>
      <c r="J3" s="28" t="s">
        <v>37</v>
      </c>
    </row>
    <row r="4" spans="1:18">
      <c r="A4" s="26"/>
      <c r="D4" s="29"/>
      <c r="E4" s="30" t="s">
        <v>38</v>
      </c>
      <c r="F4" s="28">
        <f>F3/F5</f>
        <v>24000</v>
      </c>
      <c r="H4" s="32"/>
      <c r="I4" s="28" t="s">
        <v>40</v>
      </c>
      <c r="J4" s="28" t="s">
        <v>41</v>
      </c>
    </row>
    <row r="5" spans="1:18">
      <c r="A5" s="26"/>
      <c r="D5" s="29"/>
      <c r="E5" s="30" t="s">
        <v>42</v>
      </c>
      <c r="F5" s="33">
        <v>5</v>
      </c>
      <c r="H5" s="34"/>
      <c r="J5" s="35" t="s">
        <v>44</v>
      </c>
    </row>
    <row r="6" spans="1:18">
      <c r="A6" s="26"/>
      <c r="D6" s="29"/>
      <c r="E6" s="30"/>
      <c r="H6" s="29"/>
      <c r="J6" s="36">
        <v>0</v>
      </c>
    </row>
    <row r="7" spans="1:18">
      <c r="A7" s="37">
        <v>0</v>
      </c>
      <c r="B7" s="38">
        <v>1.0416666666666666E-2</v>
      </c>
      <c r="C7" s="39">
        <v>0</v>
      </c>
      <c r="D7" s="32">
        <v>8000</v>
      </c>
      <c r="E7" s="40"/>
      <c r="F7" s="39">
        <f t="shared" ref="F7:F70" si="0">$F$4*C7</f>
        <v>0</v>
      </c>
      <c r="G7" s="28"/>
      <c r="H7" s="32">
        <f>D7</f>
        <v>8000</v>
      </c>
      <c r="I7" s="39">
        <f t="shared" ref="I7:I70" si="1">F7-H7</f>
        <v>-8000</v>
      </c>
      <c r="J7" s="39">
        <f>J6+I7/4</f>
        <v>-2000</v>
      </c>
      <c r="O7" s="28"/>
      <c r="Q7" s="28"/>
      <c r="R7" s="28"/>
    </row>
    <row r="8" spans="1:18">
      <c r="A8" s="37">
        <v>1.0104166666666667</v>
      </c>
      <c r="B8" s="38">
        <v>1.0208333333333333</v>
      </c>
      <c r="C8" s="39">
        <v>0</v>
      </c>
      <c r="D8" s="32">
        <v>8000</v>
      </c>
      <c r="E8" s="40"/>
      <c r="F8" s="39">
        <f t="shared" si="0"/>
        <v>0</v>
      </c>
      <c r="G8" s="28"/>
      <c r="H8" s="32">
        <f t="shared" ref="H8:H71" si="2">D8</f>
        <v>8000</v>
      </c>
      <c r="I8" s="39">
        <f t="shared" si="1"/>
        <v>-8000</v>
      </c>
      <c r="J8" s="39">
        <f>J7+I8/4</f>
        <v>-4000</v>
      </c>
      <c r="O8" s="28"/>
      <c r="Q8" s="28"/>
      <c r="R8" s="28"/>
    </row>
    <row r="9" spans="1:18">
      <c r="A9" s="37">
        <v>2.0833333333333332E-2</v>
      </c>
      <c r="B9" s="38">
        <v>3.125E-2</v>
      </c>
      <c r="C9" s="39">
        <v>0</v>
      </c>
      <c r="D9" s="32">
        <v>8000</v>
      </c>
      <c r="E9" s="40"/>
      <c r="F9" s="39">
        <f t="shared" si="0"/>
        <v>0</v>
      </c>
      <c r="G9" s="28"/>
      <c r="H9" s="32">
        <f t="shared" si="2"/>
        <v>8000</v>
      </c>
      <c r="I9" s="39">
        <f t="shared" si="1"/>
        <v>-8000</v>
      </c>
      <c r="J9" s="39">
        <f>J7+I9/4</f>
        <v>-4000</v>
      </c>
      <c r="O9" s="28"/>
      <c r="Q9" s="28"/>
      <c r="R9" s="28"/>
    </row>
    <row r="10" spans="1:18">
      <c r="A10" s="37">
        <v>3.125E-2</v>
      </c>
      <c r="B10" s="38">
        <v>4.1666666666666664E-2</v>
      </c>
      <c r="C10" s="39">
        <v>0</v>
      </c>
      <c r="D10" s="32">
        <v>8000</v>
      </c>
      <c r="E10" s="40"/>
      <c r="F10" s="39">
        <f t="shared" si="0"/>
        <v>0</v>
      </c>
      <c r="G10" s="28"/>
      <c r="H10" s="32">
        <f t="shared" si="2"/>
        <v>8000</v>
      </c>
      <c r="I10" s="39">
        <f t="shared" si="1"/>
        <v>-8000</v>
      </c>
      <c r="J10" s="39">
        <f t="shared" ref="J10:J73" si="3">J9+I10/4</f>
        <v>-6000</v>
      </c>
      <c r="O10" s="28"/>
      <c r="Q10" s="28"/>
      <c r="R10" s="28"/>
    </row>
    <row r="11" spans="1:18">
      <c r="A11" s="37">
        <v>4.1666666666666664E-2</v>
      </c>
      <c r="B11" s="38">
        <v>5.2083333333333329E-2</v>
      </c>
      <c r="C11" s="39">
        <v>0</v>
      </c>
      <c r="D11" s="32">
        <v>8000</v>
      </c>
      <c r="E11" s="40"/>
      <c r="F11" s="39">
        <f t="shared" si="0"/>
        <v>0</v>
      </c>
      <c r="G11" s="28"/>
      <c r="H11" s="32">
        <f t="shared" si="2"/>
        <v>8000</v>
      </c>
      <c r="I11" s="39">
        <f t="shared" si="1"/>
        <v>-8000</v>
      </c>
      <c r="J11" s="39">
        <f t="shared" si="3"/>
        <v>-8000</v>
      </c>
      <c r="O11" s="28"/>
      <c r="Q11" s="28"/>
      <c r="R11" s="28"/>
    </row>
    <row r="12" spans="1:18">
      <c r="A12" s="37">
        <v>5.2083333333333329E-2</v>
      </c>
      <c r="B12" s="38">
        <v>6.25E-2</v>
      </c>
      <c r="C12" s="39">
        <v>0</v>
      </c>
      <c r="D12" s="32">
        <v>8000</v>
      </c>
      <c r="E12" s="40"/>
      <c r="F12" s="39">
        <f t="shared" si="0"/>
        <v>0</v>
      </c>
      <c r="G12" s="28"/>
      <c r="H12" s="32">
        <f t="shared" si="2"/>
        <v>8000</v>
      </c>
      <c r="I12" s="39">
        <f t="shared" si="1"/>
        <v>-8000</v>
      </c>
      <c r="J12" s="39">
        <f t="shared" si="3"/>
        <v>-10000</v>
      </c>
      <c r="O12" s="28"/>
      <c r="Q12" s="28"/>
      <c r="R12" s="28"/>
    </row>
    <row r="13" spans="1:18">
      <c r="A13" s="37">
        <v>6.25E-2</v>
      </c>
      <c r="B13" s="38">
        <v>7.2916666666666657E-2</v>
      </c>
      <c r="C13" s="39">
        <v>0</v>
      </c>
      <c r="D13" s="32">
        <v>8000</v>
      </c>
      <c r="E13" s="40"/>
      <c r="F13" s="39">
        <f t="shared" si="0"/>
        <v>0</v>
      </c>
      <c r="G13" s="28"/>
      <c r="H13" s="32">
        <f t="shared" si="2"/>
        <v>8000</v>
      </c>
      <c r="I13" s="39">
        <f t="shared" si="1"/>
        <v>-8000</v>
      </c>
      <c r="J13" s="39">
        <f t="shared" si="3"/>
        <v>-12000</v>
      </c>
      <c r="O13" s="28"/>
      <c r="Q13" s="28"/>
      <c r="R13" s="28"/>
    </row>
    <row r="14" spans="1:18">
      <c r="A14" s="37">
        <v>7.2916666666666657E-2</v>
      </c>
      <c r="B14" s="38">
        <v>8.3333333333333329E-2</v>
      </c>
      <c r="C14" s="39">
        <v>0</v>
      </c>
      <c r="D14" s="32">
        <v>8000</v>
      </c>
      <c r="E14" s="40"/>
      <c r="F14" s="39">
        <f t="shared" si="0"/>
        <v>0</v>
      </c>
      <c r="G14" s="28"/>
      <c r="H14" s="32">
        <f t="shared" si="2"/>
        <v>8000</v>
      </c>
      <c r="I14" s="39">
        <f t="shared" si="1"/>
        <v>-8000</v>
      </c>
      <c r="J14" s="39">
        <f t="shared" si="3"/>
        <v>-14000</v>
      </c>
      <c r="O14" s="28"/>
      <c r="Q14" s="28"/>
      <c r="R14" s="28"/>
    </row>
    <row r="15" spans="1:18">
      <c r="A15" s="37">
        <v>8.3333333333333329E-2</v>
      </c>
      <c r="B15" s="38">
        <v>9.375E-2</v>
      </c>
      <c r="C15" s="39">
        <v>0</v>
      </c>
      <c r="D15" s="32">
        <v>8000</v>
      </c>
      <c r="E15" s="40"/>
      <c r="F15" s="39">
        <f t="shared" si="0"/>
        <v>0</v>
      </c>
      <c r="G15" s="28"/>
      <c r="H15" s="32">
        <f t="shared" si="2"/>
        <v>8000</v>
      </c>
      <c r="I15" s="39">
        <f t="shared" si="1"/>
        <v>-8000</v>
      </c>
      <c r="J15" s="39">
        <f t="shared" si="3"/>
        <v>-16000</v>
      </c>
      <c r="O15" s="28"/>
      <c r="Q15" s="28"/>
      <c r="R15" s="28"/>
    </row>
    <row r="16" spans="1:18">
      <c r="A16" s="37">
        <v>9.375E-2</v>
      </c>
      <c r="B16" s="38">
        <v>0.10416666666666666</v>
      </c>
      <c r="C16" s="39">
        <v>0</v>
      </c>
      <c r="D16" s="32">
        <v>8000</v>
      </c>
      <c r="E16" s="40"/>
      <c r="F16" s="39">
        <f t="shared" si="0"/>
        <v>0</v>
      </c>
      <c r="G16" s="28"/>
      <c r="H16" s="32">
        <f t="shared" si="2"/>
        <v>8000</v>
      </c>
      <c r="I16" s="39">
        <f t="shared" si="1"/>
        <v>-8000</v>
      </c>
      <c r="J16" s="39">
        <f t="shared" si="3"/>
        <v>-18000</v>
      </c>
      <c r="O16" s="28"/>
      <c r="Q16" s="28"/>
      <c r="R16" s="28"/>
    </row>
    <row r="17" spans="1:18">
      <c r="A17" s="37">
        <v>0.10416666666666666</v>
      </c>
      <c r="B17" s="38">
        <v>0.11458333333333333</v>
      </c>
      <c r="C17" s="39">
        <v>0</v>
      </c>
      <c r="D17" s="32">
        <v>8000</v>
      </c>
      <c r="E17" s="40"/>
      <c r="F17" s="39">
        <f t="shared" si="0"/>
        <v>0</v>
      </c>
      <c r="G17" s="28"/>
      <c r="H17" s="32">
        <f t="shared" si="2"/>
        <v>8000</v>
      </c>
      <c r="I17" s="39">
        <f t="shared" si="1"/>
        <v>-8000</v>
      </c>
      <c r="J17" s="39">
        <f t="shared" si="3"/>
        <v>-20000</v>
      </c>
      <c r="O17" s="28"/>
      <c r="Q17" s="28"/>
      <c r="R17" s="28"/>
    </row>
    <row r="18" spans="1:18">
      <c r="A18" s="37">
        <v>0.11458333333333333</v>
      </c>
      <c r="B18" s="38">
        <v>0.125</v>
      </c>
      <c r="C18" s="39">
        <v>0</v>
      </c>
      <c r="D18" s="32">
        <v>8000</v>
      </c>
      <c r="E18" s="40"/>
      <c r="F18" s="39">
        <f t="shared" si="0"/>
        <v>0</v>
      </c>
      <c r="G18" s="28"/>
      <c r="H18" s="32">
        <f t="shared" si="2"/>
        <v>8000</v>
      </c>
      <c r="I18" s="39">
        <f t="shared" si="1"/>
        <v>-8000</v>
      </c>
      <c r="J18" s="39">
        <f t="shared" si="3"/>
        <v>-22000</v>
      </c>
      <c r="O18" s="28"/>
      <c r="Q18" s="28"/>
      <c r="R18" s="28"/>
    </row>
    <row r="19" spans="1:18">
      <c r="A19" s="37">
        <v>0.125</v>
      </c>
      <c r="B19" s="38">
        <v>0.13541666666666666</v>
      </c>
      <c r="C19" s="39">
        <v>0</v>
      </c>
      <c r="D19" s="32">
        <v>8000</v>
      </c>
      <c r="E19" s="40"/>
      <c r="F19" s="39">
        <f t="shared" si="0"/>
        <v>0</v>
      </c>
      <c r="G19" s="28"/>
      <c r="H19" s="32">
        <f t="shared" si="2"/>
        <v>8000</v>
      </c>
      <c r="I19" s="39">
        <f t="shared" si="1"/>
        <v>-8000</v>
      </c>
      <c r="J19" s="39">
        <f t="shared" si="3"/>
        <v>-24000</v>
      </c>
      <c r="O19" s="28"/>
      <c r="Q19" s="28"/>
      <c r="R19" s="28"/>
    </row>
    <row r="20" spans="1:18">
      <c r="A20" s="37">
        <v>0.13541666666666666</v>
      </c>
      <c r="B20" s="38">
        <v>0.14583333333333334</v>
      </c>
      <c r="C20" s="39">
        <v>0</v>
      </c>
      <c r="D20" s="32">
        <v>8000</v>
      </c>
      <c r="E20" s="40"/>
      <c r="F20" s="39">
        <f t="shared" si="0"/>
        <v>0</v>
      </c>
      <c r="G20" s="28"/>
      <c r="H20" s="32">
        <f t="shared" si="2"/>
        <v>8000</v>
      </c>
      <c r="I20" s="39">
        <f t="shared" si="1"/>
        <v>-8000</v>
      </c>
      <c r="J20" s="39">
        <f t="shared" si="3"/>
        <v>-26000</v>
      </c>
      <c r="O20" s="28"/>
      <c r="Q20" s="28"/>
      <c r="R20" s="28"/>
    </row>
    <row r="21" spans="1:18">
      <c r="A21" s="37">
        <v>0.14583333333333334</v>
      </c>
      <c r="B21" s="38">
        <v>0.15625</v>
      </c>
      <c r="C21" s="39">
        <v>0</v>
      </c>
      <c r="D21" s="32">
        <v>8000</v>
      </c>
      <c r="E21" s="40"/>
      <c r="F21" s="39">
        <f t="shared" si="0"/>
        <v>0</v>
      </c>
      <c r="G21" s="28"/>
      <c r="H21" s="32">
        <f t="shared" si="2"/>
        <v>8000</v>
      </c>
      <c r="I21" s="39">
        <f t="shared" si="1"/>
        <v>-8000</v>
      </c>
      <c r="J21" s="39">
        <f t="shared" si="3"/>
        <v>-28000</v>
      </c>
      <c r="O21" s="28"/>
      <c r="Q21" s="28"/>
      <c r="R21" s="28"/>
    </row>
    <row r="22" spans="1:18">
      <c r="A22" s="37">
        <v>0.15625</v>
      </c>
      <c r="B22" s="38">
        <v>0.16666666666666666</v>
      </c>
      <c r="C22" s="39">
        <v>0</v>
      </c>
      <c r="D22" s="32">
        <v>8000</v>
      </c>
      <c r="E22" s="40"/>
      <c r="F22" s="39">
        <f t="shared" si="0"/>
        <v>0</v>
      </c>
      <c r="G22" s="28"/>
      <c r="H22" s="32">
        <f t="shared" si="2"/>
        <v>8000</v>
      </c>
      <c r="I22" s="39">
        <f t="shared" si="1"/>
        <v>-8000</v>
      </c>
      <c r="J22" s="39">
        <f t="shared" si="3"/>
        <v>-30000</v>
      </c>
      <c r="O22" s="28"/>
      <c r="Q22" s="28"/>
      <c r="R22" s="28"/>
    </row>
    <row r="23" spans="1:18">
      <c r="A23" s="37">
        <v>0.16666666666666666</v>
      </c>
      <c r="B23" s="38">
        <v>0.17708333333333331</v>
      </c>
      <c r="C23" s="39">
        <v>0</v>
      </c>
      <c r="D23" s="32">
        <v>8000</v>
      </c>
      <c r="E23" s="40"/>
      <c r="F23" s="39">
        <f t="shared" si="0"/>
        <v>0</v>
      </c>
      <c r="G23" s="28"/>
      <c r="H23" s="32">
        <f t="shared" si="2"/>
        <v>8000</v>
      </c>
      <c r="I23" s="39">
        <f t="shared" si="1"/>
        <v>-8000</v>
      </c>
      <c r="J23" s="39">
        <f t="shared" si="3"/>
        <v>-32000</v>
      </c>
      <c r="O23" s="28"/>
      <c r="Q23" s="28"/>
      <c r="R23" s="28"/>
    </row>
    <row r="24" spans="1:18">
      <c r="A24" s="37">
        <v>0.17708333333333331</v>
      </c>
      <c r="B24" s="38">
        <v>0.1875</v>
      </c>
      <c r="C24" s="39">
        <v>0</v>
      </c>
      <c r="D24" s="32">
        <v>8000</v>
      </c>
      <c r="E24" s="40"/>
      <c r="F24" s="39">
        <f t="shared" si="0"/>
        <v>0</v>
      </c>
      <c r="G24" s="28"/>
      <c r="H24" s="32">
        <f t="shared" si="2"/>
        <v>8000</v>
      </c>
      <c r="I24" s="39">
        <f t="shared" si="1"/>
        <v>-8000</v>
      </c>
      <c r="J24" s="39">
        <f t="shared" si="3"/>
        <v>-34000</v>
      </c>
      <c r="O24" s="28"/>
      <c r="Q24" s="28"/>
      <c r="R24" s="28"/>
    </row>
    <row r="25" spans="1:18">
      <c r="A25" s="37">
        <v>0.1875</v>
      </c>
      <c r="B25" s="38">
        <v>0.19791666666666666</v>
      </c>
      <c r="C25" s="39">
        <v>0</v>
      </c>
      <c r="D25" s="32">
        <v>8000</v>
      </c>
      <c r="E25" s="40"/>
      <c r="F25" s="39">
        <f t="shared" si="0"/>
        <v>0</v>
      </c>
      <c r="G25" s="28"/>
      <c r="H25" s="32">
        <f t="shared" si="2"/>
        <v>8000</v>
      </c>
      <c r="I25" s="39">
        <f t="shared" si="1"/>
        <v>-8000</v>
      </c>
      <c r="J25" s="39">
        <f t="shared" si="3"/>
        <v>-36000</v>
      </c>
      <c r="O25" s="28"/>
      <c r="Q25" s="28"/>
      <c r="R25" s="28"/>
    </row>
    <row r="26" spans="1:18">
      <c r="A26" s="37">
        <v>0.19791666666666666</v>
      </c>
      <c r="B26" s="38">
        <v>0.20833333333333334</v>
      </c>
      <c r="C26" s="39">
        <v>0</v>
      </c>
      <c r="D26" s="32">
        <v>8000</v>
      </c>
      <c r="E26" s="40"/>
      <c r="F26" s="39">
        <f t="shared" si="0"/>
        <v>0</v>
      </c>
      <c r="G26" s="28"/>
      <c r="H26" s="32">
        <f t="shared" si="2"/>
        <v>8000</v>
      </c>
      <c r="I26" s="39">
        <f t="shared" si="1"/>
        <v>-8000</v>
      </c>
      <c r="J26" s="39">
        <f t="shared" si="3"/>
        <v>-38000</v>
      </c>
      <c r="O26" s="28"/>
      <c r="Q26" s="28"/>
      <c r="R26" s="28"/>
    </row>
    <row r="27" spans="1:18">
      <c r="A27" s="37">
        <v>0.20833333333333334</v>
      </c>
      <c r="B27" s="38">
        <v>0.21875</v>
      </c>
      <c r="C27" s="39">
        <v>0</v>
      </c>
      <c r="D27" s="32">
        <v>8000</v>
      </c>
      <c r="E27" s="40"/>
      <c r="F27" s="39">
        <f t="shared" si="0"/>
        <v>0</v>
      </c>
      <c r="G27" s="28"/>
      <c r="H27" s="32">
        <f t="shared" si="2"/>
        <v>8000</v>
      </c>
      <c r="I27" s="39">
        <f t="shared" si="1"/>
        <v>-8000</v>
      </c>
      <c r="J27" s="39">
        <f t="shared" si="3"/>
        <v>-40000</v>
      </c>
      <c r="O27" s="28"/>
      <c r="Q27" s="28"/>
      <c r="R27" s="28"/>
    </row>
    <row r="28" spans="1:18">
      <c r="A28" s="37">
        <v>0.21875</v>
      </c>
      <c r="B28" s="38">
        <v>0.22916666666666669</v>
      </c>
      <c r="C28" s="39">
        <v>0</v>
      </c>
      <c r="D28" s="32">
        <v>8000</v>
      </c>
      <c r="E28" s="40"/>
      <c r="F28" s="39">
        <f t="shared" si="0"/>
        <v>0</v>
      </c>
      <c r="G28" s="28"/>
      <c r="H28" s="32">
        <f t="shared" si="2"/>
        <v>8000</v>
      </c>
      <c r="I28" s="39">
        <f t="shared" si="1"/>
        <v>-8000</v>
      </c>
      <c r="J28" s="39">
        <f t="shared" si="3"/>
        <v>-42000</v>
      </c>
      <c r="O28" s="28"/>
      <c r="Q28" s="28"/>
      <c r="R28" s="28"/>
    </row>
    <row r="29" spans="1:18">
      <c r="A29" s="37">
        <v>0.22916666666666669</v>
      </c>
      <c r="B29" s="38">
        <v>0.23958333333333334</v>
      </c>
      <c r="C29" s="39">
        <v>0</v>
      </c>
      <c r="D29" s="32">
        <v>8000</v>
      </c>
      <c r="E29" s="40"/>
      <c r="F29" s="39">
        <f t="shared" si="0"/>
        <v>0</v>
      </c>
      <c r="G29" s="28"/>
      <c r="H29" s="32">
        <f t="shared" si="2"/>
        <v>8000</v>
      </c>
      <c r="I29" s="39">
        <f t="shared" si="1"/>
        <v>-8000</v>
      </c>
      <c r="J29" s="39">
        <f t="shared" si="3"/>
        <v>-44000</v>
      </c>
      <c r="O29" s="28"/>
      <c r="Q29" s="28"/>
      <c r="R29" s="28"/>
    </row>
    <row r="30" spans="1:18">
      <c r="A30" s="37">
        <v>0.23958333333333334</v>
      </c>
      <c r="B30" s="38">
        <v>0.25</v>
      </c>
      <c r="C30" s="39">
        <v>0</v>
      </c>
      <c r="D30" s="32">
        <v>8000</v>
      </c>
      <c r="E30" s="40"/>
      <c r="F30" s="39">
        <f t="shared" si="0"/>
        <v>0</v>
      </c>
      <c r="G30" s="28"/>
      <c r="H30" s="32">
        <f t="shared" si="2"/>
        <v>8000</v>
      </c>
      <c r="I30" s="39">
        <f t="shared" si="1"/>
        <v>-8000</v>
      </c>
      <c r="J30" s="39">
        <f t="shared" si="3"/>
        <v>-46000</v>
      </c>
      <c r="O30" s="28"/>
      <c r="Q30" s="28"/>
      <c r="R30" s="28"/>
    </row>
    <row r="31" spans="1:18">
      <c r="A31" s="37">
        <v>0.25</v>
      </c>
      <c r="B31" s="38">
        <v>0.26041666666666669</v>
      </c>
      <c r="C31" s="39">
        <v>0</v>
      </c>
      <c r="D31" s="32">
        <v>8000</v>
      </c>
      <c r="E31" s="40"/>
      <c r="F31" s="39">
        <f t="shared" si="0"/>
        <v>0</v>
      </c>
      <c r="G31" s="28"/>
      <c r="H31" s="32">
        <f t="shared" si="2"/>
        <v>8000</v>
      </c>
      <c r="I31" s="39">
        <f t="shared" si="1"/>
        <v>-8000</v>
      </c>
      <c r="J31" s="39">
        <f t="shared" si="3"/>
        <v>-48000</v>
      </c>
      <c r="O31" s="28"/>
      <c r="Q31" s="28"/>
      <c r="R31" s="28"/>
    </row>
    <row r="32" spans="1:18">
      <c r="A32" s="37">
        <v>0.26041666666666669</v>
      </c>
      <c r="B32" s="38">
        <v>0.27083333333333331</v>
      </c>
      <c r="C32" s="39">
        <v>0</v>
      </c>
      <c r="D32" s="32">
        <v>8000</v>
      </c>
      <c r="E32" s="40"/>
      <c r="F32" s="39">
        <f t="shared" si="0"/>
        <v>0</v>
      </c>
      <c r="G32" s="28"/>
      <c r="H32" s="32">
        <f t="shared" si="2"/>
        <v>8000</v>
      </c>
      <c r="I32" s="39">
        <f t="shared" si="1"/>
        <v>-8000</v>
      </c>
      <c r="J32" s="39">
        <f t="shared" si="3"/>
        <v>-50000</v>
      </c>
      <c r="O32" s="28"/>
      <c r="Q32" s="28"/>
      <c r="R32" s="28"/>
    </row>
    <row r="33" spans="1:19">
      <c r="A33" s="37">
        <v>0.27083333333333331</v>
      </c>
      <c r="B33" s="38">
        <v>0.28125</v>
      </c>
      <c r="C33" s="39">
        <v>0</v>
      </c>
      <c r="D33" s="32">
        <v>8000</v>
      </c>
      <c r="E33" s="40"/>
      <c r="F33" s="39">
        <f t="shared" si="0"/>
        <v>0</v>
      </c>
      <c r="G33" s="28"/>
      <c r="H33" s="32">
        <f t="shared" si="2"/>
        <v>8000</v>
      </c>
      <c r="I33" s="39">
        <f t="shared" si="1"/>
        <v>-8000</v>
      </c>
      <c r="J33" s="39">
        <f t="shared" si="3"/>
        <v>-52000</v>
      </c>
      <c r="O33" s="28"/>
      <c r="Q33" s="28"/>
      <c r="R33" s="28"/>
    </row>
    <row r="34" spans="1:19">
      <c r="A34" s="37">
        <v>0.28125</v>
      </c>
      <c r="B34" s="38">
        <v>0.29166666666666669</v>
      </c>
      <c r="C34" s="39">
        <v>2.4590014619491401E-3</v>
      </c>
      <c r="D34" s="32">
        <v>8000</v>
      </c>
      <c r="E34" s="40"/>
      <c r="F34" s="39">
        <f t="shared" si="0"/>
        <v>59.016035086779361</v>
      </c>
      <c r="G34" s="28"/>
      <c r="H34" s="32">
        <f t="shared" si="2"/>
        <v>8000</v>
      </c>
      <c r="I34" s="39">
        <f t="shared" si="1"/>
        <v>-7940.9839649132209</v>
      </c>
      <c r="J34" s="39">
        <f t="shared" si="3"/>
        <v>-53985.245991228308</v>
      </c>
      <c r="O34" s="28"/>
      <c r="Q34" s="28"/>
      <c r="R34" s="28"/>
    </row>
    <row r="35" spans="1:19">
      <c r="A35" s="37">
        <v>0.29166666666666669</v>
      </c>
      <c r="B35" s="38">
        <v>0.30208333333333337</v>
      </c>
      <c r="C35" s="39">
        <v>1.4347331492689399E-2</v>
      </c>
      <c r="D35" s="32">
        <v>8000</v>
      </c>
      <c r="E35" s="40"/>
      <c r="F35" s="39">
        <f t="shared" si="0"/>
        <v>344.33595582454558</v>
      </c>
      <c r="G35" s="28"/>
      <c r="H35" s="32">
        <f t="shared" si="2"/>
        <v>8000</v>
      </c>
      <c r="I35" s="39">
        <f t="shared" si="1"/>
        <v>-7655.6640441754544</v>
      </c>
      <c r="J35" s="39">
        <f t="shared" si="3"/>
        <v>-55899.162002272169</v>
      </c>
      <c r="O35" s="28"/>
      <c r="Q35" s="28"/>
      <c r="R35" s="28"/>
    </row>
    <row r="36" spans="1:19">
      <c r="A36" s="37">
        <v>0.30208333333333337</v>
      </c>
      <c r="B36" s="38">
        <v>0.3125</v>
      </c>
      <c r="C36" s="39">
        <v>3.0911505816203302E-2</v>
      </c>
      <c r="D36" s="32">
        <v>8000</v>
      </c>
      <c r="E36" s="40"/>
      <c r="F36" s="39">
        <f t="shared" si="0"/>
        <v>741.87613958887925</v>
      </c>
      <c r="G36" s="28"/>
      <c r="H36" s="32">
        <f t="shared" si="2"/>
        <v>8000</v>
      </c>
      <c r="I36" s="39">
        <f t="shared" si="1"/>
        <v>-7258.1238604111204</v>
      </c>
      <c r="J36" s="39">
        <f t="shared" si="3"/>
        <v>-57713.692967374947</v>
      </c>
      <c r="O36" s="28"/>
      <c r="Q36" s="28"/>
      <c r="R36" s="28"/>
    </row>
    <row r="37" spans="1:19">
      <c r="A37" s="37">
        <v>0.3125</v>
      </c>
      <c r="B37" s="38">
        <v>0.32291666666666669</v>
      </c>
      <c r="C37" s="39">
        <v>5.19907756949591E-2</v>
      </c>
      <c r="D37" s="32">
        <v>8000</v>
      </c>
      <c r="E37" s="40"/>
      <c r="F37" s="39">
        <f t="shared" si="0"/>
        <v>1247.7786166790183</v>
      </c>
      <c r="G37" s="28"/>
      <c r="H37" s="32">
        <f t="shared" si="2"/>
        <v>8000</v>
      </c>
      <c r="I37" s="39">
        <f t="shared" si="1"/>
        <v>-6752.2213833209817</v>
      </c>
      <c r="J37" s="39">
        <f t="shared" si="3"/>
        <v>-59401.748313205193</v>
      </c>
      <c r="O37" s="28"/>
      <c r="Q37" s="28"/>
      <c r="R37" s="28"/>
    </row>
    <row r="38" spans="1:19">
      <c r="A38" s="37">
        <v>0.32291666666666669</v>
      </c>
      <c r="B38" s="38">
        <v>0.33333333333333331</v>
      </c>
      <c r="C38" s="39">
        <v>7.7380641353236898E-2</v>
      </c>
      <c r="D38" s="32">
        <v>8000</v>
      </c>
      <c r="E38" s="40"/>
      <c r="F38" s="39">
        <f t="shared" si="0"/>
        <v>1857.1353924776856</v>
      </c>
      <c r="G38" s="28"/>
      <c r="H38" s="32">
        <f t="shared" si="2"/>
        <v>8000</v>
      </c>
      <c r="I38" s="39">
        <f t="shared" si="1"/>
        <v>-6142.8646075223141</v>
      </c>
      <c r="J38" s="39">
        <f t="shared" si="3"/>
        <v>-60937.464465085774</v>
      </c>
      <c r="O38" s="28"/>
      <c r="Q38" s="28"/>
      <c r="R38" s="28"/>
    </row>
    <row r="39" spans="1:19">
      <c r="A39" s="37">
        <v>0.33333333333333331</v>
      </c>
      <c r="B39" s="38">
        <v>0.34375</v>
      </c>
      <c r="C39" s="39">
        <v>0.106834833549315</v>
      </c>
      <c r="D39" s="32">
        <v>8000</v>
      </c>
      <c r="E39" s="40"/>
      <c r="F39" s="39">
        <f t="shared" si="0"/>
        <v>2564.0360051835601</v>
      </c>
      <c r="G39" s="28"/>
      <c r="H39" s="32">
        <f t="shared" si="2"/>
        <v>8000</v>
      </c>
      <c r="I39" s="39">
        <f t="shared" si="1"/>
        <v>-5435.9639948164404</v>
      </c>
      <c r="J39" s="39">
        <f t="shared" si="3"/>
        <v>-62296.455463789884</v>
      </c>
      <c r="O39" s="28"/>
      <c r="Q39" s="28"/>
      <c r="R39" s="28"/>
    </row>
    <row r="40" spans="1:19">
      <c r="A40" s="37">
        <v>0.34375</v>
      </c>
      <c r="B40" s="38">
        <v>0.35416666666666663</v>
      </c>
      <c r="C40" s="39">
        <v>0.14006769988751799</v>
      </c>
      <c r="D40" s="32">
        <v>8000</v>
      </c>
      <c r="E40" s="40"/>
      <c r="F40" s="39">
        <f t="shared" si="0"/>
        <v>3361.624797300432</v>
      </c>
      <c r="G40" s="28"/>
      <c r="H40" s="32">
        <f t="shared" si="2"/>
        <v>8000</v>
      </c>
      <c r="I40" s="39">
        <f t="shared" si="1"/>
        <v>-4638.375202699568</v>
      </c>
      <c r="J40" s="39">
        <f t="shared" si="3"/>
        <v>-63456.049264464775</v>
      </c>
      <c r="O40" s="28"/>
      <c r="Q40" s="28"/>
      <c r="R40" s="28"/>
    </row>
    <row r="41" spans="1:19">
      <c r="A41" s="37">
        <v>0.35416666666666663</v>
      </c>
      <c r="B41" s="38">
        <v>0.36458333333333331</v>
      </c>
      <c r="C41" s="39">
        <v>0.17675697274712299</v>
      </c>
      <c r="D41" s="32">
        <v>8000</v>
      </c>
      <c r="E41" s="40"/>
      <c r="F41" s="39">
        <f t="shared" si="0"/>
        <v>4242.1673459309513</v>
      </c>
      <c r="G41" s="28"/>
      <c r="H41" s="32">
        <f t="shared" si="2"/>
        <v>8000</v>
      </c>
      <c r="I41" s="39">
        <f t="shared" si="1"/>
        <v>-3757.8326540690487</v>
      </c>
      <c r="J41" s="39">
        <f t="shared" si="3"/>
        <v>-64395.50742798204</v>
      </c>
      <c r="O41" s="28"/>
      <c r="Q41" s="28"/>
      <c r="R41" s="28"/>
    </row>
    <row r="42" spans="1:19">
      <c r="A42" s="37">
        <v>0.36458333333333331</v>
      </c>
      <c r="B42" s="38">
        <v>0.375</v>
      </c>
      <c r="C42" s="39">
        <v>0.21654689200730001</v>
      </c>
      <c r="D42" s="32">
        <v>8000</v>
      </c>
      <c r="E42" s="40"/>
      <c r="F42" s="39">
        <f t="shared" si="0"/>
        <v>5197.1254081752004</v>
      </c>
      <c r="G42" s="28"/>
      <c r="H42" s="32">
        <f t="shared" si="2"/>
        <v>8000</v>
      </c>
      <c r="I42" s="39">
        <f t="shared" si="1"/>
        <v>-2802.8745918247996</v>
      </c>
      <c r="J42" s="39">
        <f t="shared" si="3"/>
        <v>-65096.226075938241</v>
      </c>
      <c r="O42" s="28"/>
      <c r="Q42" s="28"/>
      <c r="R42" s="28"/>
    </row>
    <row r="43" spans="1:19">
      <c r="A43" s="37">
        <v>0.375</v>
      </c>
      <c r="B43" s="38">
        <v>0.38541666666666669</v>
      </c>
      <c r="C43" s="39">
        <v>0.25905165230937</v>
      </c>
      <c r="D43" s="32">
        <v>8000</v>
      </c>
      <c r="E43" s="40"/>
      <c r="F43" s="39">
        <f t="shared" si="0"/>
        <v>6217.2396554248799</v>
      </c>
      <c r="G43" s="28"/>
      <c r="H43" s="32">
        <f t="shared" si="2"/>
        <v>8000</v>
      </c>
      <c r="I43" s="39">
        <f t="shared" si="1"/>
        <v>-1782.7603445751201</v>
      </c>
      <c r="J43" s="39">
        <f t="shared" si="3"/>
        <v>-65541.916162082023</v>
      </c>
      <c r="O43" s="28"/>
      <c r="Q43" s="28"/>
      <c r="R43" s="28"/>
    </row>
    <row r="44" spans="1:19">
      <c r="A44" s="37">
        <v>0.38541666666666669</v>
      </c>
      <c r="B44" s="38">
        <v>0.39583333333333331</v>
      </c>
      <c r="C44" s="39">
        <v>0.303859141452895</v>
      </c>
      <c r="D44" s="32">
        <v>8000</v>
      </c>
      <c r="E44" s="40"/>
      <c r="F44" s="39">
        <f t="shared" si="0"/>
        <v>7292.6193948694799</v>
      </c>
      <c r="G44" s="28"/>
      <c r="H44" s="32">
        <f t="shared" si="2"/>
        <v>8000</v>
      </c>
      <c r="I44" s="39">
        <f t="shared" si="1"/>
        <v>-707.38060513052005</v>
      </c>
      <c r="J44" s="39">
        <f t="shared" si="3"/>
        <v>-65718.761313364652</v>
      </c>
      <c r="O44" s="28"/>
      <c r="Q44" s="28"/>
      <c r="R44" s="28"/>
    </row>
    <row r="45" spans="1:19">
      <c r="A45" s="37">
        <v>0.39583333333333331</v>
      </c>
      <c r="B45" s="38">
        <v>0.40625</v>
      </c>
      <c r="C45" s="39">
        <v>0.35053493370113797</v>
      </c>
      <c r="D45" s="32">
        <v>8000</v>
      </c>
      <c r="E45" s="40"/>
      <c r="F45" s="39">
        <f t="shared" si="0"/>
        <v>8412.8384088273106</v>
      </c>
      <c r="G45" s="28"/>
      <c r="H45" s="32">
        <f t="shared" si="2"/>
        <v>8000</v>
      </c>
      <c r="I45" s="39">
        <f t="shared" si="1"/>
        <v>412.83840882731056</v>
      </c>
      <c r="J45" s="39">
        <f t="shared" si="3"/>
        <v>-65615.551711157823</v>
      </c>
      <c r="O45" s="28"/>
      <c r="Q45" s="28"/>
      <c r="R45" s="28"/>
      <c r="S45" s="25" t="s">
        <v>45</v>
      </c>
    </row>
    <row r="46" spans="1:19">
      <c r="A46" s="37">
        <v>0.40625</v>
      </c>
      <c r="B46" s="38">
        <v>0.41666666666666669</v>
      </c>
      <c r="C46" s="39">
        <v>0.39862649930132699</v>
      </c>
      <c r="D46" s="32">
        <v>8000</v>
      </c>
      <c r="E46" s="40"/>
      <c r="F46" s="39">
        <f t="shared" si="0"/>
        <v>9567.0359832318481</v>
      </c>
      <c r="G46" s="28"/>
      <c r="H46" s="32">
        <f t="shared" si="2"/>
        <v>8000</v>
      </c>
      <c r="I46" s="39">
        <f t="shared" si="1"/>
        <v>1567.0359832318481</v>
      </c>
      <c r="J46" s="39">
        <f t="shared" si="3"/>
        <v>-65223.79271534986</v>
      </c>
      <c r="O46" s="28"/>
      <c r="Q46" s="28"/>
      <c r="R46" s="28"/>
    </row>
    <row r="47" spans="1:19">
      <c r="A47" s="37">
        <v>0.41666666666666669</v>
      </c>
      <c r="B47" s="38">
        <v>0.42708333333333337</v>
      </c>
      <c r="C47" s="39">
        <v>0.44766758943013701</v>
      </c>
      <c r="D47" s="32">
        <v>8000</v>
      </c>
      <c r="E47" s="40"/>
      <c r="F47" s="39">
        <f t="shared" si="0"/>
        <v>10744.022146323288</v>
      </c>
      <c r="G47" s="28"/>
      <c r="H47" s="32">
        <f t="shared" si="2"/>
        <v>8000</v>
      </c>
      <c r="I47" s="39">
        <f t="shared" si="1"/>
        <v>2744.0221463232883</v>
      </c>
      <c r="J47" s="39">
        <f t="shared" si="3"/>
        <v>-64537.787178769038</v>
      </c>
      <c r="O47" s="28"/>
      <c r="Q47" s="28"/>
      <c r="R47" s="28"/>
    </row>
    <row r="48" spans="1:19">
      <c r="A48" s="37">
        <v>0.42708333333333337</v>
      </c>
      <c r="B48" s="38">
        <v>0.4375</v>
      </c>
      <c r="C48" s="39">
        <v>0.49718275407489099</v>
      </c>
      <c r="D48" s="32">
        <v>8000</v>
      </c>
      <c r="E48" s="40"/>
      <c r="F48" s="39">
        <f t="shared" si="0"/>
        <v>11932.386097797384</v>
      </c>
      <c r="G48" s="28"/>
      <c r="H48" s="32">
        <f t="shared" si="2"/>
        <v>8000</v>
      </c>
      <c r="I48" s="39">
        <f t="shared" si="1"/>
        <v>3932.3860977973836</v>
      </c>
      <c r="J48" s="39">
        <f t="shared" si="3"/>
        <v>-63554.690654319689</v>
      </c>
      <c r="O48" s="28"/>
      <c r="Q48" s="28"/>
      <c r="R48" s="28"/>
    </row>
    <row r="49" spans="1:18">
      <c r="A49" s="37">
        <v>0.4375</v>
      </c>
      <c r="B49" s="38">
        <v>0.44791666666666669</v>
      </c>
      <c r="C49" s="39">
        <v>0.54669194907292495</v>
      </c>
      <c r="D49" s="32">
        <v>8000</v>
      </c>
      <c r="E49" s="40"/>
      <c r="F49" s="39">
        <f t="shared" si="0"/>
        <v>13120.606777750199</v>
      </c>
      <c r="G49" s="28"/>
      <c r="H49" s="32">
        <f t="shared" si="2"/>
        <v>8000</v>
      </c>
      <c r="I49" s="39">
        <f t="shared" si="1"/>
        <v>5120.6067777501994</v>
      </c>
      <c r="J49" s="39">
        <f t="shared" si="3"/>
        <v>-62274.538959882142</v>
      </c>
      <c r="O49" s="28"/>
      <c r="Q49" s="28"/>
      <c r="R49" s="28"/>
    </row>
    <row r="50" spans="1:18">
      <c r="A50" s="37">
        <v>0.44791666666666669</v>
      </c>
      <c r="B50" s="38">
        <v>0.45833333333333331</v>
      </c>
      <c r="C50" s="39">
        <v>0.59571518766755704</v>
      </c>
      <c r="D50" s="32">
        <v>8000</v>
      </c>
      <c r="E50" s="40"/>
      <c r="F50" s="39">
        <f t="shared" si="0"/>
        <v>14297.16450402137</v>
      </c>
      <c r="G50" s="28"/>
      <c r="H50" s="32">
        <f t="shared" si="2"/>
        <v>8000</v>
      </c>
      <c r="I50" s="39">
        <f t="shared" si="1"/>
        <v>6297.1645040213698</v>
      </c>
      <c r="J50" s="39">
        <f t="shared" si="3"/>
        <v>-60700.247833876798</v>
      </c>
      <c r="O50" s="28"/>
      <c r="Q50" s="28"/>
      <c r="R50" s="28"/>
    </row>
    <row r="51" spans="1:18">
      <c r="A51" s="37">
        <v>0.45833333333333331</v>
      </c>
      <c r="B51" s="38">
        <v>0.46875</v>
      </c>
      <c r="C51" s="39">
        <v>0.64377719150781898</v>
      </c>
      <c r="D51" s="32">
        <v>8000</v>
      </c>
      <c r="E51" s="40"/>
      <c r="F51" s="39">
        <f t="shared" si="0"/>
        <v>15450.652596187656</v>
      </c>
      <c r="G51" s="28"/>
      <c r="H51" s="32">
        <f t="shared" si="2"/>
        <v>8000</v>
      </c>
      <c r="I51" s="39">
        <f t="shared" si="1"/>
        <v>7450.6525961876559</v>
      </c>
      <c r="J51" s="39">
        <f t="shared" si="3"/>
        <v>-58837.584684829882</v>
      </c>
      <c r="O51" s="28"/>
      <c r="Q51" s="28"/>
      <c r="R51" s="28"/>
    </row>
    <row r="52" spans="1:18">
      <c r="A52" s="37">
        <v>0.46875</v>
      </c>
      <c r="B52" s="38">
        <v>0.47916666666666663</v>
      </c>
      <c r="C52" s="39">
        <v>0.69041199602443304</v>
      </c>
      <c r="D52" s="32">
        <v>8000</v>
      </c>
      <c r="E52" s="40"/>
      <c r="F52" s="39">
        <f t="shared" si="0"/>
        <v>16569.887904586394</v>
      </c>
      <c r="G52" s="28"/>
      <c r="H52" s="32">
        <f t="shared" si="2"/>
        <v>8000</v>
      </c>
      <c r="I52" s="39">
        <f t="shared" si="1"/>
        <v>8569.8879045863941</v>
      </c>
      <c r="J52" s="39">
        <f t="shared" si="3"/>
        <v>-56695.112708683286</v>
      </c>
      <c r="O52" s="28"/>
      <c r="Q52" s="28"/>
      <c r="R52" s="28"/>
    </row>
    <row r="53" spans="1:18">
      <c r="A53" s="37">
        <v>0.47916666666666663</v>
      </c>
      <c r="B53" s="38">
        <v>0.48958333333333331</v>
      </c>
      <c r="C53" s="39">
        <v>0.73516746555664503</v>
      </c>
      <c r="D53" s="32">
        <v>8000</v>
      </c>
      <c r="E53" s="40"/>
      <c r="F53" s="39">
        <f t="shared" si="0"/>
        <v>17644.01917335948</v>
      </c>
      <c r="G53" s="28"/>
      <c r="H53" s="32">
        <f t="shared" si="2"/>
        <v>8000</v>
      </c>
      <c r="I53" s="39">
        <f t="shared" si="1"/>
        <v>9644.0191733594802</v>
      </c>
      <c r="J53" s="39">
        <f t="shared" si="3"/>
        <v>-54284.107915343418</v>
      </c>
      <c r="O53" s="28"/>
      <c r="Q53" s="28"/>
      <c r="R53" s="28"/>
    </row>
    <row r="54" spans="1:18">
      <c r="A54" s="37">
        <v>0.48958333333333331</v>
      </c>
      <c r="B54" s="38">
        <v>0.5</v>
      </c>
      <c r="C54" s="39">
        <v>0.77760967447899798</v>
      </c>
      <c r="D54" s="32">
        <v>8000</v>
      </c>
      <c r="E54" s="40"/>
      <c r="F54" s="39">
        <f t="shared" si="0"/>
        <v>18662.63218749595</v>
      </c>
      <c r="G54" s="28"/>
      <c r="H54" s="32">
        <f t="shared" si="2"/>
        <v>8000</v>
      </c>
      <c r="I54" s="39">
        <f t="shared" si="1"/>
        <v>10662.63218749595</v>
      </c>
      <c r="J54" s="39">
        <f t="shared" si="3"/>
        <v>-51618.449868469434</v>
      </c>
      <c r="O54" s="28"/>
      <c r="Q54" s="28"/>
      <c r="R54" s="28"/>
    </row>
    <row r="55" spans="1:18">
      <c r="A55" s="37">
        <v>0.5</v>
      </c>
      <c r="B55" s="38">
        <v>0.51041666666666663</v>
      </c>
      <c r="C55" s="39">
        <v>0.81732711187561502</v>
      </c>
      <c r="D55" s="32">
        <v>8000</v>
      </c>
      <c r="E55" s="40"/>
      <c r="F55" s="39">
        <f t="shared" si="0"/>
        <v>19615.850685014761</v>
      </c>
      <c r="G55" s="28"/>
      <c r="H55" s="32">
        <f t="shared" si="2"/>
        <v>8000</v>
      </c>
      <c r="I55" s="39">
        <f t="shared" si="1"/>
        <v>11615.850685014761</v>
      </c>
      <c r="J55" s="39">
        <f t="shared" si="3"/>
        <v>-48714.487197215742</v>
      </c>
      <c r="O55" s="28"/>
      <c r="Q55" s="28"/>
      <c r="R55" s="28"/>
    </row>
    <row r="56" spans="1:18">
      <c r="A56" s="37">
        <v>0.51041666666666663</v>
      </c>
      <c r="B56" s="38">
        <v>0.52083333333333337</v>
      </c>
      <c r="C56" s="39">
        <v>0.85393466901927795</v>
      </c>
      <c r="D56" s="32">
        <v>8000</v>
      </c>
      <c r="E56" s="40"/>
      <c r="F56" s="39">
        <f t="shared" si="0"/>
        <v>20494.432056462672</v>
      </c>
      <c r="G56" s="28"/>
      <c r="H56" s="32">
        <f t="shared" si="2"/>
        <v>8000</v>
      </c>
      <c r="I56" s="39">
        <f t="shared" si="1"/>
        <v>12494.432056462672</v>
      </c>
      <c r="J56" s="39">
        <f t="shared" si="3"/>
        <v>-45590.879183100071</v>
      </c>
      <c r="O56" s="28"/>
      <c r="Q56" s="28"/>
      <c r="R56" s="28"/>
    </row>
    <row r="57" spans="1:18">
      <c r="A57" s="37">
        <v>0.52083333333333337</v>
      </c>
      <c r="B57" s="38">
        <v>0.53125</v>
      </c>
      <c r="C57" s="39">
        <v>0.88707737101728601</v>
      </c>
      <c r="D57" s="32">
        <v>8000</v>
      </c>
      <c r="E57" s="40"/>
      <c r="F57" s="39">
        <f t="shared" si="0"/>
        <v>21289.856904414864</v>
      </c>
      <c r="G57" s="28"/>
      <c r="H57" s="32">
        <f t="shared" si="2"/>
        <v>8000</v>
      </c>
      <c r="I57" s="39">
        <f t="shared" si="1"/>
        <v>13289.856904414864</v>
      </c>
      <c r="J57" s="39">
        <f t="shared" si="3"/>
        <v>-42268.414956996356</v>
      </c>
      <c r="O57" s="28"/>
      <c r="Q57" s="28"/>
      <c r="R57" s="28"/>
    </row>
    <row r="58" spans="1:18">
      <c r="A58" s="37">
        <v>0.53125</v>
      </c>
      <c r="B58" s="38">
        <v>0.54166666666666663</v>
      </c>
      <c r="C58" s="39">
        <v>0.91643381646495603</v>
      </c>
      <c r="D58" s="32">
        <v>8000</v>
      </c>
      <c r="E58" s="40"/>
      <c r="F58" s="39">
        <f t="shared" si="0"/>
        <v>21994.411595158945</v>
      </c>
      <c r="G58" s="28"/>
      <c r="H58" s="32">
        <f t="shared" si="2"/>
        <v>8000</v>
      </c>
      <c r="I58" s="39">
        <f t="shared" si="1"/>
        <v>13994.411595158945</v>
      </c>
      <c r="J58" s="39">
        <f t="shared" si="3"/>
        <v>-38769.812058206619</v>
      </c>
      <c r="O58" s="28"/>
      <c r="Q58" s="28"/>
      <c r="R58" s="28"/>
    </row>
    <row r="59" spans="1:18">
      <c r="A59" s="37">
        <v>0.54166666666666663</v>
      </c>
      <c r="B59" s="38">
        <v>0.55208333333333326</v>
      </c>
      <c r="C59" s="39">
        <v>0.94171929177706704</v>
      </c>
      <c r="D59" s="32">
        <v>8000</v>
      </c>
      <c r="E59" s="40"/>
      <c r="F59" s="39">
        <f t="shared" si="0"/>
        <v>22601.263002649608</v>
      </c>
      <c r="G59" s="28"/>
      <c r="H59" s="32">
        <f t="shared" si="2"/>
        <v>8000</v>
      </c>
      <c r="I59" s="39">
        <f t="shared" si="1"/>
        <v>14601.263002649608</v>
      </c>
      <c r="J59" s="39">
        <f t="shared" si="3"/>
        <v>-35119.496307544214</v>
      </c>
      <c r="O59" s="28"/>
      <c r="Q59" s="28"/>
      <c r="R59" s="28"/>
    </row>
    <row r="60" spans="1:18">
      <c r="A60" s="37">
        <v>0.55208333333333326</v>
      </c>
      <c r="B60" s="38">
        <v>0.5625</v>
      </c>
      <c r="C60" s="39">
        <v>0.96268853001983301</v>
      </c>
      <c r="D60" s="32">
        <v>8000</v>
      </c>
      <c r="E60" s="40"/>
      <c r="F60" s="39">
        <f t="shared" si="0"/>
        <v>23104.524720475991</v>
      </c>
      <c r="G60" s="28"/>
      <c r="H60" s="32">
        <f t="shared" si="2"/>
        <v>8000</v>
      </c>
      <c r="I60" s="39">
        <f t="shared" si="1"/>
        <v>15104.524720475991</v>
      </c>
      <c r="J60" s="39">
        <f t="shared" si="3"/>
        <v>-31343.365127425215</v>
      </c>
      <c r="O60" s="28"/>
      <c r="Q60" s="28"/>
      <c r="R60" s="28"/>
    </row>
    <row r="61" spans="1:18">
      <c r="A61" s="37">
        <v>0.5625</v>
      </c>
      <c r="B61" s="38">
        <v>0.57291666666666663</v>
      </c>
      <c r="C61" s="39">
        <v>0.97913808751073905</v>
      </c>
      <c r="D61" s="32">
        <v>8000</v>
      </c>
      <c r="E61" s="40"/>
      <c r="F61" s="39">
        <f t="shared" si="0"/>
        <v>23499.314100257736</v>
      </c>
      <c r="G61" s="28"/>
      <c r="H61" s="32">
        <f t="shared" si="2"/>
        <v>8000</v>
      </c>
      <c r="I61" s="39">
        <f t="shared" si="1"/>
        <v>15499.314100257736</v>
      </c>
      <c r="J61" s="39">
        <f t="shared" si="3"/>
        <v>-27468.536602360782</v>
      </c>
      <c r="O61" s="28"/>
      <c r="Q61" s="28"/>
      <c r="R61" s="28"/>
    </row>
    <row r="62" spans="1:18">
      <c r="A62" s="37">
        <v>0.57291666666666663</v>
      </c>
      <c r="B62" s="38">
        <v>0.58333333333333337</v>
      </c>
      <c r="C62" s="39">
        <v>0.99090831515734301</v>
      </c>
      <c r="D62" s="32">
        <v>8000</v>
      </c>
      <c r="E62" s="40"/>
      <c r="F62" s="39">
        <f t="shared" si="0"/>
        <v>23781.799563776232</v>
      </c>
      <c r="G62" s="28"/>
      <c r="H62" s="32">
        <f t="shared" si="2"/>
        <v>8000</v>
      </c>
      <c r="I62" s="39">
        <f t="shared" si="1"/>
        <v>15781.799563776232</v>
      </c>
      <c r="J62" s="39">
        <f t="shared" si="3"/>
        <v>-23523.086711416723</v>
      </c>
      <c r="O62" s="28"/>
      <c r="Q62" s="28"/>
      <c r="R62" s="28"/>
    </row>
    <row r="63" spans="1:18">
      <c r="A63" s="37">
        <v>0.58333333333333337</v>
      </c>
      <c r="B63" s="38">
        <v>0.59375</v>
      </c>
      <c r="C63" s="39">
        <v>0.99788490543306096</v>
      </c>
      <c r="D63" s="32">
        <v>8000</v>
      </c>
      <c r="E63" s="40"/>
      <c r="F63" s="39">
        <f t="shared" si="0"/>
        <v>23949.237730393463</v>
      </c>
      <c r="G63" s="28"/>
      <c r="H63" s="32">
        <f t="shared" si="2"/>
        <v>8000</v>
      </c>
      <c r="I63" s="39">
        <f t="shared" si="1"/>
        <v>15949.237730393463</v>
      </c>
      <c r="J63" s="39">
        <f t="shared" si="3"/>
        <v>-19535.777278818357</v>
      </c>
      <c r="O63" s="28"/>
      <c r="Q63" s="28"/>
      <c r="R63" s="28"/>
    </row>
    <row r="64" spans="1:18">
      <c r="A64" s="37">
        <v>0.59375</v>
      </c>
      <c r="B64" s="38">
        <v>0.60416666666666674</v>
      </c>
      <c r="C64" s="39">
        <v>1</v>
      </c>
      <c r="D64" s="32">
        <v>8000</v>
      </c>
      <c r="E64" s="40"/>
      <c r="F64" s="39">
        <f t="shared" si="0"/>
        <v>24000</v>
      </c>
      <c r="G64" s="28"/>
      <c r="H64" s="32">
        <f t="shared" si="2"/>
        <v>8000</v>
      </c>
      <c r="I64" s="39">
        <f t="shared" si="1"/>
        <v>16000</v>
      </c>
      <c r="J64" s="39">
        <f t="shared" si="3"/>
        <v>-15535.777278818357</v>
      </c>
      <c r="O64" s="28"/>
      <c r="Q64" s="28"/>
      <c r="R64" s="28"/>
    </row>
    <row r="65" spans="1:18">
      <c r="A65" s="37">
        <v>0.60416666666666674</v>
      </c>
      <c r="B65" s="38">
        <v>0.61458333333333337</v>
      </c>
      <c r="C65" s="39">
        <v>0.99723284724607797</v>
      </c>
      <c r="D65" s="32">
        <v>8000</v>
      </c>
      <c r="E65" s="40"/>
      <c r="F65" s="39">
        <f t="shared" si="0"/>
        <v>23933.588333905871</v>
      </c>
      <c r="G65" s="28"/>
      <c r="H65" s="32">
        <f t="shared" si="2"/>
        <v>8000</v>
      </c>
      <c r="I65" s="39">
        <f t="shared" si="1"/>
        <v>15933.588333905871</v>
      </c>
      <c r="J65" s="39">
        <f t="shared" si="3"/>
        <v>-11552.38019534189</v>
      </c>
      <c r="O65" s="28"/>
      <c r="Q65" s="28"/>
      <c r="R65" s="28"/>
    </row>
    <row r="66" spans="1:18">
      <c r="A66" s="37">
        <v>0.61458333333333337</v>
      </c>
      <c r="B66" s="38">
        <v>0.625</v>
      </c>
      <c r="C66" s="39">
        <v>0.98961000336507299</v>
      </c>
      <c r="D66" s="32">
        <v>8000</v>
      </c>
      <c r="E66" s="40"/>
      <c r="F66" s="39">
        <f t="shared" si="0"/>
        <v>23750.64008076175</v>
      </c>
      <c r="G66" s="28"/>
      <c r="H66" s="32">
        <f t="shared" si="2"/>
        <v>8000</v>
      </c>
      <c r="I66" s="39">
        <f t="shared" si="1"/>
        <v>15750.64008076175</v>
      </c>
      <c r="J66" s="39">
        <f t="shared" si="3"/>
        <v>-7614.7201751514522</v>
      </c>
      <c r="O66" s="28"/>
      <c r="Q66" s="28"/>
      <c r="R66" s="28"/>
    </row>
    <row r="67" spans="1:18">
      <c r="A67" s="37">
        <v>0.625</v>
      </c>
      <c r="B67" s="38">
        <v>0.63541666666666663</v>
      </c>
      <c r="C67" s="39">
        <v>0.97720507503110698</v>
      </c>
      <c r="D67" s="32">
        <v>8000</v>
      </c>
      <c r="E67" s="40"/>
      <c r="F67" s="39">
        <f t="shared" si="0"/>
        <v>23452.921800746568</v>
      </c>
      <c r="G67" s="28"/>
      <c r="H67" s="32">
        <f t="shared" si="2"/>
        <v>8000</v>
      </c>
      <c r="I67" s="39">
        <f t="shared" si="1"/>
        <v>15452.921800746568</v>
      </c>
      <c r="J67" s="39">
        <f t="shared" si="3"/>
        <v>-3751.4897249648102</v>
      </c>
      <c r="O67" s="28"/>
      <c r="Q67" s="28"/>
      <c r="R67" s="28"/>
    </row>
    <row r="68" spans="1:18">
      <c r="A68" s="37">
        <v>0.63541666666666663</v>
      </c>
      <c r="B68" s="38">
        <v>0.64583333333333337</v>
      </c>
      <c r="C68" s="39">
        <v>0.96013800616102796</v>
      </c>
      <c r="D68" s="32">
        <v>8000</v>
      </c>
      <c r="E68" s="40"/>
      <c r="F68" s="39">
        <f t="shared" si="0"/>
        <v>23043.312147864672</v>
      </c>
      <c r="G68" s="28"/>
      <c r="H68" s="32">
        <f t="shared" si="2"/>
        <v>8000</v>
      </c>
      <c r="I68" s="39">
        <f t="shared" si="1"/>
        <v>15043.312147864672</v>
      </c>
      <c r="J68" s="39">
        <f t="shared" si="3"/>
        <v>9.3383120013577354</v>
      </c>
      <c r="O68" s="28"/>
      <c r="Q68" s="28"/>
      <c r="R68" s="28"/>
    </row>
    <row r="69" spans="1:18">
      <c r="A69" s="37">
        <v>0.64583333333333337</v>
      </c>
      <c r="B69" s="38">
        <v>0.65625</v>
      </c>
      <c r="C69" s="39">
        <v>0.938573915675875</v>
      </c>
      <c r="D69" s="32">
        <v>8000</v>
      </c>
      <c r="E69" s="40"/>
      <c r="F69" s="39">
        <f t="shared" si="0"/>
        <v>22525.773976221</v>
      </c>
      <c r="G69" s="28"/>
      <c r="H69" s="32">
        <f t="shared" si="2"/>
        <v>8000</v>
      </c>
      <c r="I69" s="39">
        <f t="shared" si="1"/>
        <v>14525.773976221</v>
      </c>
      <c r="J69" s="39">
        <f t="shared" si="3"/>
        <v>3640.7818060566078</v>
      </c>
      <c r="O69" s="28"/>
      <c r="Q69" s="28"/>
      <c r="R69" s="28"/>
    </row>
    <row r="70" spans="1:18">
      <c r="A70" s="37">
        <v>0.65625</v>
      </c>
      <c r="B70" s="38">
        <v>0.66666666666666663</v>
      </c>
      <c r="C70" s="39">
        <v>0.912721497523306</v>
      </c>
      <c r="D70" s="32">
        <v>8000</v>
      </c>
      <c r="E70" s="40"/>
      <c r="F70" s="39">
        <f t="shared" si="0"/>
        <v>21905.315940559343</v>
      </c>
      <c r="G70" s="28"/>
      <c r="H70" s="32">
        <f t="shared" si="2"/>
        <v>8000</v>
      </c>
      <c r="I70" s="39">
        <f t="shared" si="1"/>
        <v>13905.315940559343</v>
      </c>
      <c r="J70" s="39">
        <f t="shared" si="3"/>
        <v>7117.1107911964436</v>
      </c>
      <c r="O70" s="28"/>
      <c r="Q70" s="28"/>
      <c r="R70" s="28"/>
    </row>
    <row r="71" spans="1:18">
      <c r="A71" s="37">
        <v>0.66666666666666663</v>
      </c>
      <c r="B71" s="38">
        <v>0.67708333333333326</v>
      </c>
      <c r="C71" s="39">
        <v>0.88283099846456303</v>
      </c>
      <c r="D71" s="32">
        <v>8000</v>
      </c>
      <c r="E71" s="40"/>
      <c r="F71" s="39">
        <f t="shared" ref="F71:F102" si="4">$F$4*C71</f>
        <v>21187.943963149512</v>
      </c>
      <c r="G71" s="28"/>
      <c r="H71" s="32">
        <f t="shared" si="2"/>
        <v>8000</v>
      </c>
      <c r="I71" s="39">
        <f t="shared" ref="I71:I102" si="5">F71-H71</f>
        <v>13187.943963149512</v>
      </c>
      <c r="J71" s="39">
        <f t="shared" si="3"/>
        <v>10414.096781983822</v>
      </c>
      <c r="O71" s="28"/>
      <c r="Q71" s="28"/>
      <c r="R71" s="28"/>
    </row>
    <row r="72" spans="1:18">
      <c r="A72" s="37">
        <v>0.67708333333333326</v>
      </c>
      <c r="B72" s="38">
        <v>0.6875</v>
      </c>
      <c r="C72" s="39">
        <v>0.84919179322090599</v>
      </c>
      <c r="D72" s="32">
        <v>8000</v>
      </c>
      <c r="E72" s="40"/>
      <c r="F72" s="39">
        <f t="shared" si="4"/>
        <v>20380.603037301742</v>
      </c>
      <c r="G72" s="28"/>
      <c r="H72" s="32">
        <f t="shared" ref="H72:H102" si="6">D72</f>
        <v>8000</v>
      </c>
      <c r="I72" s="39">
        <f t="shared" si="5"/>
        <v>12380.603037301742</v>
      </c>
      <c r="J72" s="39">
        <f t="shared" si="3"/>
        <v>13509.247541309258</v>
      </c>
      <c r="O72" s="28"/>
      <c r="Q72" s="28"/>
      <c r="R72" s="28"/>
    </row>
    <row r="73" spans="1:18">
      <c r="A73" s="37">
        <v>0.6875</v>
      </c>
      <c r="B73" s="38">
        <v>0.69791666666666663</v>
      </c>
      <c r="C73" s="39">
        <v>0.81212958047597095</v>
      </c>
      <c r="D73" s="32">
        <v>8000</v>
      </c>
      <c r="E73" s="40"/>
      <c r="F73" s="39">
        <f t="shared" si="4"/>
        <v>19491.109931423303</v>
      </c>
      <c r="G73" s="28"/>
      <c r="H73" s="32">
        <f t="shared" si="6"/>
        <v>8000</v>
      </c>
      <c r="I73" s="39">
        <f t="shared" si="5"/>
        <v>11491.109931423303</v>
      </c>
      <c r="J73" s="39">
        <f t="shared" si="3"/>
        <v>16382.025024165083</v>
      </c>
      <c r="O73" s="28"/>
      <c r="Q73" s="28"/>
      <c r="R73" s="28"/>
    </row>
    <row r="74" spans="1:18">
      <c r="A74" s="37">
        <v>0.69791666666666663</v>
      </c>
      <c r="B74" s="38">
        <v>0.70833333333333337</v>
      </c>
      <c r="C74" s="39">
        <v>0.77200322690439205</v>
      </c>
      <c r="D74" s="32">
        <v>8000</v>
      </c>
      <c r="E74" s="40"/>
      <c r="F74" s="39">
        <f t="shared" si="4"/>
        <v>18528.07744570541</v>
      </c>
      <c r="G74" s="28"/>
      <c r="H74" s="32">
        <f t="shared" si="6"/>
        <v>8000</v>
      </c>
      <c r="I74" s="39">
        <f t="shared" si="5"/>
        <v>10528.07744570541</v>
      </c>
      <c r="J74" s="39">
        <f t="shared" ref="J74:J102" si="7">J73+I74/4</f>
        <v>19014.044385591435</v>
      </c>
      <c r="O74" s="28"/>
      <c r="Q74" s="28"/>
      <c r="R74" s="28"/>
    </row>
    <row r="75" spans="1:18">
      <c r="A75" s="37">
        <v>0.70833333333333337</v>
      </c>
      <c r="B75" s="38">
        <v>0.71875</v>
      </c>
      <c r="C75" s="39">
        <v>0.72920128980755705</v>
      </c>
      <c r="D75" s="32">
        <v>8000</v>
      </c>
      <c r="E75" s="40"/>
      <c r="F75" s="39">
        <f t="shared" si="4"/>
        <v>17500.830955381371</v>
      </c>
      <c r="G75" s="28"/>
      <c r="H75" s="32">
        <f t="shared" si="6"/>
        <v>8000</v>
      </c>
      <c r="I75" s="39">
        <f t="shared" si="5"/>
        <v>9500.8309553813706</v>
      </c>
      <c r="J75" s="39">
        <f t="shared" si="7"/>
        <v>21389.252124436778</v>
      </c>
      <c r="O75" s="28"/>
      <c r="Q75" s="28"/>
      <c r="R75" s="28"/>
    </row>
    <row r="76" spans="1:18">
      <c r="A76" s="37">
        <v>0.71875</v>
      </c>
      <c r="B76" s="38">
        <v>0.72916666666666674</v>
      </c>
      <c r="C76" s="39">
        <v>0.68413825205163203</v>
      </c>
      <c r="D76" s="32">
        <v>8000</v>
      </c>
      <c r="E76" s="40"/>
      <c r="F76" s="39">
        <f t="shared" si="4"/>
        <v>16419.318049239169</v>
      </c>
      <c r="G76" s="28"/>
      <c r="H76" s="32">
        <f t="shared" si="6"/>
        <v>8000</v>
      </c>
      <c r="I76" s="39">
        <f t="shared" si="5"/>
        <v>8419.3180492391693</v>
      </c>
      <c r="J76" s="39">
        <f t="shared" si="7"/>
        <v>23494.08163674657</v>
      </c>
      <c r="O76" s="28"/>
      <c r="Q76" s="28"/>
      <c r="R76" s="28"/>
    </row>
    <row r="77" spans="1:18">
      <c r="A77" s="37">
        <v>0.72916666666666674</v>
      </c>
      <c r="B77" s="38">
        <v>0.73958333333333337</v>
      </c>
      <c r="C77" s="39">
        <v>0.63725050579077602</v>
      </c>
      <c r="D77" s="32">
        <v>8000</v>
      </c>
      <c r="E77" s="40"/>
      <c r="F77" s="39">
        <f t="shared" si="4"/>
        <v>15294.012138978625</v>
      </c>
      <c r="G77" s="28"/>
      <c r="H77" s="32">
        <f t="shared" si="6"/>
        <v>8000</v>
      </c>
      <c r="I77" s="39">
        <f t="shared" si="5"/>
        <v>7294.0121389786254</v>
      </c>
      <c r="J77" s="39">
        <f t="shared" si="7"/>
        <v>25317.584671491226</v>
      </c>
      <c r="O77" s="28"/>
      <c r="Q77" s="28"/>
      <c r="R77" s="28"/>
    </row>
    <row r="78" spans="1:18">
      <c r="A78" s="37">
        <v>0.73958333333333337</v>
      </c>
      <c r="B78" s="38">
        <v>0.75</v>
      </c>
      <c r="C78" s="39">
        <v>0.58899212389261602</v>
      </c>
      <c r="D78" s="32">
        <v>8000</v>
      </c>
      <c r="E78" s="40"/>
      <c r="F78" s="39">
        <f t="shared" si="4"/>
        <v>14135.810973422784</v>
      </c>
      <c r="G78" s="28"/>
      <c r="H78" s="32">
        <f t="shared" si="6"/>
        <v>8000</v>
      </c>
      <c r="I78" s="39">
        <f t="shared" si="5"/>
        <v>6135.8109734227837</v>
      </c>
      <c r="J78" s="39">
        <f t="shared" si="7"/>
        <v>26851.53741484692</v>
      </c>
      <c r="O78" s="28"/>
      <c r="Q78" s="28"/>
      <c r="R78" s="28"/>
    </row>
    <row r="79" spans="1:18">
      <c r="A79" s="37">
        <v>0.75</v>
      </c>
      <c r="B79" s="38">
        <v>0.76041666666666663</v>
      </c>
      <c r="C79" s="39">
        <v>0.53983046004026902</v>
      </c>
      <c r="D79" s="32">
        <v>8000</v>
      </c>
      <c r="E79" s="40"/>
      <c r="F79" s="39">
        <f t="shared" si="4"/>
        <v>12955.931040966456</v>
      </c>
      <c r="G79" s="28"/>
      <c r="H79" s="32">
        <f t="shared" si="6"/>
        <v>8000</v>
      </c>
      <c r="I79" s="39">
        <f t="shared" si="5"/>
        <v>4955.9310409664558</v>
      </c>
      <c r="J79" s="39">
        <f t="shared" si="7"/>
        <v>28090.520175088535</v>
      </c>
      <c r="O79" s="28"/>
      <c r="Q79" s="28"/>
      <c r="R79" s="28"/>
    </row>
    <row r="80" spans="1:18">
      <c r="A80" s="37">
        <v>0.76041666666666663</v>
      </c>
      <c r="B80" s="38">
        <v>0.77083333333333337</v>
      </c>
      <c r="C80" s="39">
        <v>0.49024162014525502</v>
      </c>
      <c r="D80" s="32">
        <v>8000</v>
      </c>
      <c r="E80" s="40"/>
      <c r="F80" s="39">
        <f t="shared" si="4"/>
        <v>11765.798883486121</v>
      </c>
      <c r="G80" s="28"/>
      <c r="H80" s="32">
        <f t="shared" si="6"/>
        <v>8000</v>
      </c>
      <c r="I80" s="39">
        <f t="shared" si="5"/>
        <v>3765.7988834861208</v>
      </c>
      <c r="J80" s="39">
        <f t="shared" si="7"/>
        <v>29031.969895960065</v>
      </c>
      <c r="O80" s="28"/>
      <c r="Q80" s="28"/>
      <c r="R80" s="28"/>
    </row>
    <row r="81" spans="1:18">
      <c r="A81" s="37">
        <v>0.77083333333333337</v>
      </c>
      <c r="B81" s="38">
        <v>0.78125</v>
      </c>
      <c r="C81" s="39">
        <v>0.44070584895263099</v>
      </c>
      <c r="D81" s="32">
        <v>8000</v>
      </c>
      <c r="E81" s="40"/>
      <c r="F81" s="39">
        <f t="shared" si="4"/>
        <v>10576.940374863143</v>
      </c>
      <c r="G81" s="28"/>
      <c r="H81" s="32">
        <f t="shared" si="6"/>
        <v>8000</v>
      </c>
      <c r="I81" s="39">
        <f t="shared" si="5"/>
        <v>2576.940374863143</v>
      </c>
      <c r="J81" s="39">
        <f t="shared" si="7"/>
        <v>29676.204989675851</v>
      </c>
      <c r="O81" s="28"/>
      <c r="Q81" s="28"/>
      <c r="R81" s="28"/>
    </row>
    <row r="82" spans="1:18">
      <c r="A82" s="37">
        <v>0.78125</v>
      </c>
      <c r="B82" s="38">
        <v>0.79166666666666663</v>
      </c>
      <c r="C82" s="39">
        <v>0.39170287654143499</v>
      </c>
      <c r="D82" s="32">
        <v>8000</v>
      </c>
      <c r="E82" s="40"/>
      <c r="F82" s="39">
        <f t="shared" si="4"/>
        <v>9400.8690369944397</v>
      </c>
      <c r="G82" s="28"/>
      <c r="H82" s="32">
        <f t="shared" si="6"/>
        <v>8000</v>
      </c>
      <c r="I82" s="39">
        <f t="shared" si="5"/>
        <v>1400.8690369944397</v>
      </c>
      <c r="J82" s="39">
        <f t="shared" si="7"/>
        <v>30026.42224892446</v>
      </c>
      <c r="O82" s="28"/>
      <c r="Q82" s="28"/>
      <c r="R82" s="28"/>
    </row>
    <row r="83" spans="1:18">
      <c r="A83" s="37">
        <v>0.79166666666666663</v>
      </c>
      <c r="B83" s="38">
        <v>0.80208333333333326</v>
      </c>
      <c r="C83" s="39">
        <v>0.34370726981218602</v>
      </c>
      <c r="D83" s="32">
        <v>8000</v>
      </c>
      <c r="E83" s="40"/>
      <c r="F83" s="39">
        <f t="shared" si="4"/>
        <v>8248.974475492465</v>
      </c>
      <c r="G83" s="28"/>
      <c r="H83" s="32">
        <f t="shared" si="6"/>
        <v>8000</v>
      </c>
      <c r="I83" s="39">
        <f t="shared" si="5"/>
        <v>248.97447549246499</v>
      </c>
      <c r="J83" s="39">
        <f t="shared" si="7"/>
        <v>30088.665867797576</v>
      </c>
      <c r="O83" s="28"/>
      <c r="Q83" s="28"/>
      <c r="R83" s="28"/>
    </row>
    <row r="84" spans="1:18">
      <c r="A84" s="37">
        <v>0.80208333333333326</v>
      </c>
      <c r="B84" s="38">
        <v>0.8125</v>
      </c>
      <c r="C84" s="39">
        <v>0.29718383400479198</v>
      </c>
      <c r="D84" s="32">
        <v>8000</v>
      </c>
      <c r="E84" s="40"/>
      <c r="F84" s="39">
        <f t="shared" si="4"/>
        <v>7132.4120161150076</v>
      </c>
      <c r="G84" s="28"/>
      <c r="H84" s="32">
        <f t="shared" si="6"/>
        <v>8000</v>
      </c>
      <c r="I84" s="39">
        <f t="shared" si="5"/>
        <v>-867.58798388499235</v>
      </c>
      <c r="J84" s="39">
        <f t="shared" si="7"/>
        <v>29871.768871826327</v>
      </c>
      <c r="O84" s="28"/>
      <c r="Q84" s="28"/>
      <c r="R84" s="28"/>
    </row>
    <row r="85" spans="1:18">
      <c r="A85" s="37">
        <v>0.8125</v>
      </c>
      <c r="B85" s="38">
        <v>0.82291666666666663</v>
      </c>
      <c r="C85" s="39">
        <v>0.252583108805505</v>
      </c>
      <c r="D85" s="32">
        <v>8000</v>
      </c>
      <c r="E85" s="40"/>
      <c r="F85" s="39">
        <f t="shared" si="4"/>
        <v>6061.9946113321203</v>
      </c>
      <c r="G85" s="28"/>
      <c r="H85" s="32">
        <f t="shared" si="6"/>
        <v>8000</v>
      </c>
      <c r="I85" s="39">
        <f t="shared" si="5"/>
        <v>-1938.0053886678797</v>
      </c>
      <c r="J85" s="39">
        <f t="shared" si="7"/>
        <v>29387.267524659357</v>
      </c>
      <c r="O85" s="28"/>
      <c r="Q85" s="28"/>
      <c r="R85" s="28"/>
    </row>
    <row r="86" spans="1:18">
      <c r="A86" s="37">
        <v>0.82291666666666663</v>
      </c>
      <c r="B86" s="38">
        <v>0.83333333333333337</v>
      </c>
      <c r="C86" s="39">
        <v>0.210337002684928</v>
      </c>
      <c r="D86" s="32">
        <v>8000</v>
      </c>
      <c r="E86" s="40"/>
      <c r="F86" s="39">
        <f t="shared" si="4"/>
        <v>5048.0880644382723</v>
      </c>
      <c r="G86" s="28"/>
      <c r="H86" s="32">
        <f t="shared" si="6"/>
        <v>8000</v>
      </c>
      <c r="I86" s="39">
        <f t="shared" si="5"/>
        <v>-2951.9119355617277</v>
      </c>
      <c r="J86" s="39">
        <f t="shared" si="7"/>
        <v>28649.289540768925</v>
      </c>
      <c r="O86" s="28"/>
      <c r="Q86" s="28"/>
      <c r="R86" s="28"/>
    </row>
    <row r="87" spans="1:18">
      <c r="A87" s="37">
        <v>0.83333333333333337</v>
      </c>
      <c r="B87" s="38">
        <v>0.84375</v>
      </c>
      <c r="C87" s="39">
        <v>0.17085460776973199</v>
      </c>
      <c r="D87" s="32">
        <v>8000</v>
      </c>
      <c r="E87" s="40"/>
      <c r="F87" s="39">
        <f t="shared" si="4"/>
        <v>4100.5105864735679</v>
      </c>
      <c r="G87" s="28"/>
      <c r="H87" s="32">
        <f t="shared" si="6"/>
        <v>8000</v>
      </c>
      <c r="I87" s="39">
        <f t="shared" si="5"/>
        <v>-3899.4894135264321</v>
      </c>
      <c r="J87" s="39">
        <f t="shared" si="7"/>
        <v>27674.417187387317</v>
      </c>
      <c r="O87" s="28"/>
      <c r="Q87" s="28"/>
      <c r="R87" s="28"/>
    </row>
    <row r="88" spans="1:18">
      <c r="A88" s="37">
        <v>0.84375</v>
      </c>
      <c r="B88" s="38">
        <v>0.85416666666666674</v>
      </c>
      <c r="C88" s="39">
        <v>0.13451823580130101</v>
      </c>
      <c r="D88" s="32">
        <v>8000</v>
      </c>
      <c r="E88" s="40"/>
      <c r="F88" s="39">
        <f t="shared" si="4"/>
        <v>3228.4376592312242</v>
      </c>
      <c r="G88" s="28"/>
      <c r="H88" s="32">
        <f t="shared" si="6"/>
        <v>8000</v>
      </c>
      <c r="I88" s="39">
        <f t="shared" si="5"/>
        <v>-4771.5623407687763</v>
      </c>
      <c r="J88" s="39">
        <f t="shared" si="7"/>
        <v>26481.526602195121</v>
      </c>
      <c r="O88" s="28"/>
      <c r="Q88" s="28"/>
      <c r="R88" s="28"/>
    </row>
    <row r="89" spans="1:18">
      <c r="A89" s="37">
        <v>0.85416666666666674</v>
      </c>
      <c r="B89" s="38">
        <v>0.86458333333333337</v>
      </c>
      <c r="C89" s="39">
        <v>0.101679713592322</v>
      </c>
      <c r="D89" s="32">
        <v>8000</v>
      </c>
      <c r="E89" s="40"/>
      <c r="F89" s="39">
        <f t="shared" si="4"/>
        <v>2440.3131262157281</v>
      </c>
      <c r="G89" s="28"/>
      <c r="H89" s="32">
        <f t="shared" si="6"/>
        <v>8000</v>
      </c>
      <c r="I89" s="39">
        <f t="shared" si="5"/>
        <v>-5559.6868737842724</v>
      </c>
      <c r="J89" s="39">
        <f t="shared" si="7"/>
        <v>25091.604883749053</v>
      </c>
      <c r="O89" s="28"/>
      <c r="Q89" s="28"/>
      <c r="R89" s="28"/>
    </row>
    <row r="90" spans="1:18">
      <c r="A90" s="37">
        <v>0.86458333333333337</v>
      </c>
      <c r="B90" s="38">
        <v>0.875</v>
      </c>
      <c r="C90" s="39">
        <v>7.2656973877735606E-2</v>
      </c>
      <c r="D90" s="32">
        <v>8000</v>
      </c>
      <c r="E90" s="40"/>
      <c r="F90" s="39">
        <f t="shared" si="4"/>
        <v>1743.7673730656545</v>
      </c>
      <c r="G90" s="28"/>
      <c r="H90" s="32">
        <f t="shared" si="6"/>
        <v>8000</v>
      </c>
      <c r="I90" s="39">
        <f t="shared" si="5"/>
        <v>-6256.2326269343457</v>
      </c>
      <c r="J90" s="39">
        <f t="shared" si="7"/>
        <v>23527.546727015466</v>
      </c>
      <c r="O90" s="28"/>
      <c r="Q90" s="28"/>
      <c r="R90" s="28"/>
    </row>
    <row r="91" spans="1:18">
      <c r="A91" s="37">
        <v>0.875</v>
      </c>
      <c r="B91" s="38">
        <v>0.88541666666666663</v>
      </c>
      <c r="C91" s="39">
        <v>4.7730974594239702E-2</v>
      </c>
      <c r="D91" s="32">
        <v>8000</v>
      </c>
      <c r="E91" s="40"/>
      <c r="F91" s="39">
        <f t="shared" si="4"/>
        <v>1145.5433902617528</v>
      </c>
      <c r="G91" s="28"/>
      <c r="H91" s="32">
        <f t="shared" si="6"/>
        <v>8000</v>
      </c>
      <c r="I91" s="39">
        <f t="shared" si="5"/>
        <v>-6854.4566097382467</v>
      </c>
      <c r="J91" s="39">
        <f t="shared" si="7"/>
        <v>21813.932574580904</v>
      </c>
      <c r="O91" s="28"/>
      <c r="Q91" s="28"/>
      <c r="R91" s="28"/>
    </row>
    <row r="92" spans="1:18">
      <c r="A92" s="37">
        <v>0.88541666666666663</v>
      </c>
      <c r="B92" s="38">
        <v>0.89583333333333337</v>
      </c>
      <c r="C92" s="39">
        <v>2.7142976440029599E-2</v>
      </c>
      <c r="D92" s="32">
        <v>8000</v>
      </c>
      <c r="E92" s="40"/>
      <c r="F92" s="39">
        <f t="shared" si="4"/>
        <v>651.43143456071039</v>
      </c>
      <c r="G92" s="28"/>
      <c r="H92" s="32">
        <f t="shared" si="6"/>
        <v>8000</v>
      </c>
      <c r="I92" s="39">
        <f t="shared" si="5"/>
        <v>-7348.5685654392892</v>
      </c>
      <c r="J92" s="39">
        <f t="shared" si="7"/>
        <v>19976.790433221082</v>
      </c>
      <c r="O92" s="28"/>
      <c r="Q92" s="28"/>
      <c r="R92" s="28"/>
    </row>
    <row r="93" spans="1:18">
      <c r="A93" s="37">
        <v>0.89583333333333337</v>
      </c>
      <c r="B93" s="38">
        <v>0.90625</v>
      </c>
      <c r="C93" s="39">
        <v>1.10922050948345E-2</v>
      </c>
      <c r="D93" s="32">
        <v>8000</v>
      </c>
      <c r="E93" s="40"/>
      <c r="F93" s="39">
        <f t="shared" si="4"/>
        <v>266.212922276028</v>
      </c>
      <c r="G93" s="28"/>
      <c r="H93" s="32">
        <f t="shared" si="6"/>
        <v>8000</v>
      </c>
      <c r="I93" s="39">
        <f t="shared" si="5"/>
        <v>-7733.7870777239723</v>
      </c>
      <c r="J93" s="39">
        <f t="shared" si="7"/>
        <v>18043.343663790089</v>
      </c>
      <c r="O93" s="28"/>
      <c r="Q93" s="28"/>
      <c r="R93" s="28"/>
    </row>
    <row r="94" spans="1:18">
      <c r="A94" s="37">
        <v>0.90625</v>
      </c>
      <c r="B94" s="38">
        <v>0.91666666666666663</v>
      </c>
      <c r="C94" s="39">
        <v>0</v>
      </c>
      <c r="D94" s="32">
        <v>8000</v>
      </c>
      <c r="E94" s="40"/>
      <c r="F94" s="39">
        <f t="shared" si="4"/>
        <v>0</v>
      </c>
      <c r="G94" s="28"/>
      <c r="H94" s="32">
        <f t="shared" si="6"/>
        <v>8000</v>
      </c>
      <c r="I94" s="39">
        <f t="shared" si="5"/>
        <v>-8000</v>
      </c>
      <c r="J94" s="39">
        <f t="shared" si="7"/>
        <v>16043.343663790089</v>
      </c>
      <c r="O94" s="28"/>
      <c r="Q94" s="28"/>
      <c r="R94" s="28"/>
    </row>
    <row r="95" spans="1:18">
      <c r="A95" s="37">
        <v>0.91666666666666663</v>
      </c>
      <c r="B95" s="38">
        <v>0.92708333333333326</v>
      </c>
      <c r="C95" s="39">
        <v>0</v>
      </c>
      <c r="D95" s="32">
        <v>8000</v>
      </c>
      <c r="E95" s="40"/>
      <c r="F95" s="39">
        <f t="shared" si="4"/>
        <v>0</v>
      </c>
      <c r="G95" s="28"/>
      <c r="H95" s="32">
        <f t="shared" si="6"/>
        <v>8000</v>
      </c>
      <c r="I95" s="39">
        <f t="shared" si="5"/>
        <v>-8000</v>
      </c>
      <c r="J95" s="39">
        <f t="shared" si="7"/>
        <v>14043.343663790089</v>
      </c>
      <c r="O95" s="28"/>
      <c r="Q95" s="28"/>
      <c r="R95" s="28"/>
    </row>
    <row r="96" spans="1:18">
      <c r="A96" s="37">
        <v>0.92708333333333326</v>
      </c>
      <c r="B96" s="38">
        <v>0.9375</v>
      </c>
      <c r="C96" s="39">
        <v>0</v>
      </c>
      <c r="D96" s="32">
        <v>8000</v>
      </c>
      <c r="E96" s="40"/>
      <c r="F96" s="39">
        <f t="shared" si="4"/>
        <v>0</v>
      </c>
      <c r="G96" s="28"/>
      <c r="H96" s="32">
        <f t="shared" si="6"/>
        <v>8000</v>
      </c>
      <c r="I96" s="39">
        <f t="shared" si="5"/>
        <v>-8000</v>
      </c>
      <c r="J96" s="39">
        <f t="shared" si="7"/>
        <v>12043.343663790089</v>
      </c>
      <c r="O96" s="28"/>
      <c r="Q96" s="28"/>
      <c r="R96" s="28"/>
    </row>
    <row r="97" spans="1:18">
      <c r="A97" s="37">
        <v>0.9375</v>
      </c>
      <c r="B97" s="38">
        <v>0.94791666666666663</v>
      </c>
      <c r="C97" s="39">
        <v>0</v>
      </c>
      <c r="D97" s="32">
        <v>8000</v>
      </c>
      <c r="E97" s="40"/>
      <c r="F97" s="39">
        <f t="shared" si="4"/>
        <v>0</v>
      </c>
      <c r="G97" s="28"/>
      <c r="H97" s="32">
        <f t="shared" si="6"/>
        <v>8000</v>
      </c>
      <c r="I97" s="39">
        <f t="shared" si="5"/>
        <v>-8000</v>
      </c>
      <c r="J97" s="39">
        <f t="shared" si="7"/>
        <v>10043.343663790089</v>
      </c>
      <c r="O97" s="28"/>
      <c r="Q97" s="28"/>
      <c r="R97" s="28"/>
    </row>
    <row r="98" spans="1:18">
      <c r="A98" s="37">
        <v>0.94791666666666663</v>
      </c>
      <c r="B98" s="38">
        <v>0.95833333333333337</v>
      </c>
      <c r="C98" s="39">
        <v>0</v>
      </c>
      <c r="D98" s="32">
        <v>8000</v>
      </c>
      <c r="E98" s="40"/>
      <c r="F98" s="39">
        <f t="shared" si="4"/>
        <v>0</v>
      </c>
      <c r="G98" s="28"/>
      <c r="H98" s="32">
        <f t="shared" si="6"/>
        <v>8000</v>
      </c>
      <c r="I98" s="39">
        <f t="shared" si="5"/>
        <v>-8000</v>
      </c>
      <c r="J98" s="39">
        <f t="shared" si="7"/>
        <v>8043.3436637900886</v>
      </c>
      <c r="O98" s="28"/>
      <c r="Q98" s="28"/>
      <c r="R98" s="28"/>
    </row>
    <row r="99" spans="1:18">
      <c r="A99" s="37">
        <v>0.95833333333333337</v>
      </c>
      <c r="B99" s="38">
        <v>0.96875</v>
      </c>
      <c r="C99" s="39">
        <v>0</v>
      </c>
      <c r="D99" s="32">
        <v>8000</v>
      </c>
      <c r="E99" s="40"/>
      <c r="F99" s="39">
        <f t="shared" si="4"/>
        <v>0</v>
      </c>
      <c r="G99" s="28"/>
      <c r="H99" s="32">
        <f t="shared" si="6"/>
        <v>8000</v>
      </c>
      <c r="I99" s="39">
        <f t="shared" si="5"/>
        <v>-8000</v>
      </c>
      <c r="J99" s="39">
        <f t="shared" si="7"/>
        <v>6043.3436637900886</v>
      </c>
      <c r="O99" s="28"/>
      <c r="Q99" s="28"/>
      <c r="R99" s="28"/>
    </row>
    <row r="100" spans="1:18">
      <c r="A100" s="37">
        <v>0.96875</v>
      </c>
      <c r="B100" s="38">
        <v>0.97916666666666674</v>
      </c>
      <c r="C100" s="39">
        <v>0</v>
      </c>
      <c r="D100" s="32">
        <v>8000</v>
      </c>
      <c r="E100" s="40"/>
      <c r="F100" s="39">
        <f t="shared" si="4"/>
        <v>0</v>
      </c>
      <c r="G100" s="28"/>
      <c r="H100" s="32">
        <f t="shared" si="6"/>
        <v>8000</v>
      </c>
      <c r="I100" s="39">
        <f t="shared" si="5"/>
        <v>-8000</v>
      </c>
      <c r="J100" s="39">
        <f t="shared" si="7"/>
        <v>4043.3436637900886</v>
      </c>
      <c r="O100" s="28"/>
      <c r="Q100" s="28"/>
      <c r="R100" s="28"/>
    </row>
    <row r="101" spans="1:18">
      <c r="A101" s="37">
        <v>0.97916666666666674</v>
      </c>
      <c r="B101" s="38">
        <v>0.98958333333333337</v>
      </c>
      <c r="C101" s="39">
        <v>0</v>
      </c>
      <c r="D101" s="32">
        <v>8000</v>
      </c>
      <c r="E101" s="40"/>
      <c r="F101" s="39">
        <f t="shared" si="4"/>
        <v>0</v>
      </c>
      <c r="G101" s="28"/>
      <c r="H101" s="32">
        <f t="shared" si="6"/>
        <v>8000</v>
      </c>
      <c r="I101" s="39">
        <f t="shared" si="5"/>
        <v>-8000</v>
      </c>
      <c r="J101" s="39">
        <f t="shared" si="7"/>
        <v>2043.3436637900886</v>
      </c>
      <c r="O101" s="28"/>
      <c r="Q101" s="28"/>
      <c r="R101" s="28"/>
    </row>
    <row r="102" spans="1:18">
      <c r="A102" s="41">
        <v>0.98958333333333337</v>
      </c>
      <c r="B102" s="42">
        <v>1</v>
      </c>
      <c r="C102" s="43">
        <v>0</v>
      </c>
      <c r="D102" s="32">
        <v>8000</v>
      </c>
      <c r="E102" s="45"/>
      <c r="F102" s="43">
        <f t="shared" si="4"/>
        <v>0</v>
      </c>
      <c r="G102" s="46"/>
      <c r="H102" s="32">
        <f t="shared" si="6"/>
        <v>8000</v>
      </c>
      <c r="I102" s="39">
        <f t="shared" si="5"/>
        <v>-8000</v>
      </c>
      <c r="J102" s="39">
        <f t="shared" si="7"/>
        <v>43.343663790088613</v>
      </c>
      <c r="O102" s="28"/>
      <c r="Q102" s="28"/>
      <c r="R102" s="28"/>
    </row>
    <row r="103" spans="1:18">
      <c r="C103" s="39"/>
      <c r="D103" s="39"/>
      <c r="E103" s="28"/>
      <c r="G103" s="28"/>
      <c r="O103" s="28"/>
      <c r="Q103" s="28"/>
      <c r="R103" s="28"/>
    </row>
    <row r="104" spans="1:18">
      <c r="A104" s="27" t="s">
        <v>46</v>
      </c>
      <c r="C104" s="39">
        <f>SUM(C7:C102)/4</f>
        <v>7.9184726526579201</v>
      </c>
      <c r="D104" s="39">
        <f>SUM(D7:D102)/4</f>
        <v>192000</v>
      </c>
      <c r="E104" s="25" t="s">
        <v>47</v>
      </c>
      <c r="F104" s="39">
        <f>SUM(F7:F102)/4</f>
        <v>190043.34366379009</v>
      </c>
      <c r="G104" s="39"/>
      <c r="H104" s="39">
        <f>SUM(H7:H102)/4</f>
        <v>192000</v>
      </c>
      <c r="I104" s="39">
        <f>SUM(I7:I102)/4</f>
        <v>-1956.6563362099041</v>
      </c>
    </row>
    <row r="105" spans="1:18">
      <c r="A105" s="27" t="s">
        <v>46</v>
      </c>
      <c r="C105" s="39">
        <f>C104*365</f>
        <v>2890.2425182201409</v>
      </c>
      <c r="D105" s="39">
        <f>D104*365</f>
        <v>70080000</v>
      </c>
      <c r="E105" s="25" t="s">
        <v>48</v>
      </c>
      <c r="F105" s="39">
        <f>F104*365</f>
        <v>69365820.437283382</v>
      </c>
      <c r="G105" s="39"/>
      <c r="H105" s="39">
        <f>H104*365</f>
        <v>70080000</v>
      </c>
      <c r="I105" s="39">
        <f>I104*365</f>
        <v>-714179.56271661504</v>
      </c>
    </row>
    <row r="112" spans="1:18">
      <c r="D112" s="25"/>
    </row>
  </sheetData>
  <pageMargins left="0" right="0" top="0.39370078740157477" bottom="0.39370078740157477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Investitionsrechnung</vt:lpstr>
      <vt:lpstr>Tabelle1</vt:lpstr>
      <vt:lpstr> Leistung und Energie</vt:lpstr>
      <vt:lpstr>PV für Elektrolyseur</vt:lpstr>
    </vt:vector>
  </TitlesOfParts>
  <Company>DHBW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Rupp</dc:creator>
  <cp:lastModifiedBy>PT Dr Stephan Rupp</cp:lastModifiedBy>
  <dcterms:created xsi:type="dcterms:W3CDTF">2015-09-09T16:41:38Z</dcterms:created>
  <dcterms:modified xsi:type="dcterms:W3CDTF">2025-02-15T12:53:49Z</dcterms:modified>
</cp:coreProperties>
</file>