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PQ\Marketing\700 Marktsegmentierung\__Broschüren\Artikel_Stromnetze\"/>
    </mc:Choice>
  </mc:AlternateContent>
  <bookViews>
    <workbookView xWindow="22656" yWindow="16800" windowWidth="34764" windowHeight="21060" tabRatio="500"/>
  </bookViews>
  <sheets>
    <sheet name="Energiebedarf_in_D_Grafik" sheetId="27" r:id="rId1"/>
    <sheet name="Energiebedarf_in_D_Berechnung" sheetId="28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2" i="27" l="1"/>
  <c r="B27" i="27"/>
  <c r="F27" i="27"/>
  <c r="B28" i="27"/>
  <c r="F28" i="27"/>
  <c r="B29" i="27"/>
  <c r="F29" i="27"/>
  <c r="B30" i="27"/>
  <c r="F30" i="27"/>
  <c r="B31" i="27"/>
  <c r="F31" i="27"/>
  <c r="F32" i="27"/>
  <c r="B33" i="27"/>
  <c r="F33" i="27"/>
  <c r="F35" i="27"/>
  <c r="F37" i="27"/>
  <c r="A34" i="27"/>
  <c r="N3" i="28"/>
  <c r="B39" i="28"/>
  <c r="B3" i="28"/>
  <c r="F3" i="28"/>
  <c r="C39" i="28"/>
  <c r="G39" i="28"/>
  <c r="E39" i="28"/>
  <c r="B38" i="28"/>
  <c r="C38" i="28"/>
  <c r="H38" i="28"/>
  <c r="G38" i="28"/>
  <c r="E38" i="28"/>
  <c r="B4" i="28"/>
  <c r="F4" i="28"/>
  <c r="B5" i="28"/>
  <c r="F5" i="28"/>
  <c r="B6" i="28"/>
  <c r="F6" i="28"/>
  <c r="B7" i="28"/>
  <c r="F7" i="28"/>
  <c r="H5" i="28"/>
  <c r="C37" i="28"/>
  <c r="B37" i="28"/>
  <c r="G37" i="28"/>
  <c r="E37" i="28"/>
  <c r="B8" i="28"/>
  <c r="F8" i="28"/>
  <c r="F10" i="28"/>
  <c r="B10" i="28"/>
  <c r="G10" i="28"/>
  <c r="G11" i="28"/>
  <c r="H8" i="28"/>
  <c r="N6" i="28"/>
  <c r="P6" i="28"/>
  <c r="N4" i="28"/>
  <c r="P4" i="28"/>
  <c r="R3" i="28"/>
  <c r="B35" i="27"/>
  <c r="G35" i="27"/>
  <c r="G36" i="27"/>
</calcChain>
</file>

<file path=xl/sharedStrings.xml><?xml version="1.0" encoding="utf-8"?>
<sst xmlns="http://schemas.openxmlformats.org/spreadsheetml/2006/main" count="87" uniqueCount="30">
  <si>
    <t>PJ</t>
  </si>
  <si>
    <t>Mineralöl</t>
  </si>
  <si>
    <t>Erneuerbare</t>
  </si>
  <si>
    <t>Kernkraft</t>
  </si>
  <si>
    <t>Braunkohle</t>
  </si>
  <si>
    <t>Steinkohle</t>
  </si>
  <si>
    <t>Erdgas</t>
  </si>
  <si>
    <t>TWh</t>
  </si>
  <si>
    <t>Energiebedarf</t>
  </si>
  <si>
    <t>Ersatzbedarf</t>
  </si>
  <si>
    <t>Summe:</t>
  </si>
  <si>
    <t>Primärenergiebedarf 2018</t>
  </si>
  <si>
    <t>Energiebedarf 2050</t>
  </si>
  <si>
    <t>Anteil an 2018</t>
  </si>
  <si>
    <t>Radius des Diagramms</t>
  </si>
  <si>
    <t>Summe Kernkraft &amp; Kohle:</t>
  </si>
  <si>
    <t>PJ =</t>
  </si>
  <si>
    <t>Wirkungsgrad thermosches Kraftwerk</t>
  </si>
  <si>
    <t>PJ=</t>
  </si>
  <si>
    <t>Summe elektrische Energie:</t>
  </si>
  <si>
    <t>Erneuerbare Energien:</t>
  </si>
  <si>
    <t>Faktor</t>
  </si>
  <si>
    <t>bei 100%</t>
  </si>
  <si>
    <t>Summe EE</t>
  </si>
  <si>
    <t>EE im Stromnetz</t>
  </si>
  <si>
    <t>Stromnetz insgesamt</t>
  </si>
  <si>
    <t>Kernenergie</t>
  </si>
  <si>
    <t>Durchmesser des Diagramms</t>
  </si>
  <si>
    <t>Sonstige inkl. Stromaustausch</t>
  </si>
  <si>
    <t>Anteil EE gemessen an Basis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</si>
</sst>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5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0" xfId="0" applyFill="1" applyBorder="1"/>
    <xf numFmtId="0" fontId="0" fillId="0" borderId="1" xfId="0" applyBorder="1"/>
    <xf numFmtId="10" fontId="0" fillId="0" borderId="0" xfId="0" applyNumberFormat="1"/>
    <xf numFmtId="9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/>
    <xf numFmtId="9" fontId="0" fillId="2" borderId="4" xfId="0" applyNumberFormat="1" applyFill="1" applyBorder="1"/>
    <xf numFmtId="9" fontId="0" fillId="0" borderId="6" xfId="0" applyNumberFormat="1" applyBorder="1"/>
    <xf numFmtId="1" fontId="0" fillId="0" borderId="7" xfId="0" applyNumberFormat="1" applyBorder="1"/>
    <xf numFmtId="9" fontId="0" fillId="0" borderId="4" xfId="0" applyNumberFormat="1" applyBorder="1"/>
    <xf numFmtId="1" fontId="0" fillId="0" borderId="0" xfId="0" applyNumberFormat="1" applyFill="1" applyBorder="1"/>
    <xf numFmtId="165" fontId="0" fillId="0" borderId="0" xfId="0" applyNumberFormat="1" applyFill="1"/>
    <xf numFmtId="1" fontId="0" fillId="0" borderId="0" xfId="0" applyNumberFormat="1" applyFill="1"/>
    <xf numFmtId="0" fontId="0" fillId="0" borderId="0" xfId="0" applyFill="1"/>
    <xf numFmtId="9" fontId="0" fillId="0" borderId="0" xfId="0" applyNumberFormat="1" applyBorder="1"/>
    <xf numFmtId="9" fontId="4" fillId="0" borderId="0" xfId="0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1" fontId="0" fillId="0" borderId="0" xfId="0" applyNumberFormat="1" applyBorder="1"/>
    <xf numFmtId="9" fontId="0" fillId="0" borderId="0" xfId="0" applyNumberFormat="1" applyFill="1" applyBorder="1"/>
    <xf numFmtId="1" fontId="4" fillId="3" borderId="0" xfId="0" applyNumberFormat="1" applyFont="1" applyFill="1" applyBorder="1" applyAlignment="1">
      <alignment horizontal="center"/>
    </xf>
    <xf numFmtId="9" fontId="4" fillId="3" borderId="5" xfId="0" applyNumberFormat="1" applyFont="1" applyFill="1" applyBorder="1" applyAlignment="1">
      <alignment horizontal="left"/>
    </xf>
    <xf numFmtId="9" fontId="4" fillId="3" borderId="10" xfId="0" applyNumberFormat="1" applyFont="1" applyFill="1" applyBorder="1" applyAlignment="1">
      <alignment horizontal="center"/>
    </xf>
    <xf numFmtId="9" fontId="4" fillId="3" borderId="11" xfId="0" applyNumberFormat="1" applyFont="1" applyFill="1" applyBorder="1" applyAlignment="1">
      <alignment horizontal="center"/>
    </xf>
    <xf numFmtId="1" fontId="0" fillId="2" borderId="4" xfId="0" applyNumberFormat="1" applyFill="1" applyBorder="1"/>
    <xf numFmtId="1" fontId="0" fillId="2" borderId="6" xfId="0" applyNumberFormat="1" applyFill="1" applyBorder="1"/>
    <xf numFmtId="9" fontId="0" fillId="2" borderId="5" xfId="0" applyNumberFormat="1" applyFill="1" applyBorder="1" applyAlignment="1">
      <alignment horizontal="left"/>
    </xf>
    <xf numFmtId="9" fontId="0" fillId="2" borderId="8" xfId="0" applyNumberFormat="1" applyFill="1" applyBorder="1" applyAlignment="1">
      <alignment horizontal="left"/>
    </xf>
    <xf numFmtId="1" fontId="4" fillId="3" borderId="7" xfId="0" applyNumberFormat="1" applyFont="1" applyFill="1" applyBorder="1" applyAlignment="1">
      <alignment horizontal="center"/>
    </xf>
    <xf numFmtId="9" fontId="4" fillId="3" borderId="8" xfId="0" applyNumberFormat="1" applyFont="1" applyFill="1" applyBorder="1" applyAlignment="1">
      <alignment horizontal="left"/>
    </xf>
    <xf numFmtId="1" fontId="0" fillId="3" borderId="10" xfId="0" applyNumberFormat="1" applyFill="1" applyBorder="1"/>
    <xf numFmtId="1" fontId="0" fillId="3" borderId="11" xfId="0" applyNumberFormat="1" applyFill="1" applyBorder="1"/>
    <xf numFmtId="1" fontId="3" fillId="3" borderId="9" xfId="0" applyNumberFormat="1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9" xfId="0" applyFont="1" applyFill="1" applyBorder="1"/>
    <xf numFmtId="9" fontId="5" fillId="0" borderId="0" xfId="0" applyNumberFormat="1" applyFont="1"/>
    <xf numFmtId="1" fontId="5" fillId="0" borderId="0" xfId="0" applyNumberFormat="1" applyFont="1"/>
    <xf numFmtId="0" fontId="5" fillId="0" borderId="0" xfId="0" applyFont="1"/>
  </cellXfs>
  <cellStyles count="55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Besuchter Hyperlink" xfId="178" builtinId="9" hidden="1"/>
    <cellStyle name="Besuchter Hyperlink" xfId="180" builtinId="9" hidden="1"/>
    <cellStyle name="Besuchter Hyperlink" xfId="182" builtinId="9" hidden="1"/>
    <cellStyle name="Besuchter Hyperlink" xfId="184" builtinId="9" hidden="1"/>
    <cellStyle name="Besuchter Hyperlink" xfId="186" builtinId="9" hidden="1"/>
    <cellStyle name="Besuchter Hyperlink" xfId="188" builtinId="9" hidden="1"/>
    <cellStyle name="Besuchter Hyperlink" xfId="190" builtinId="9" hidden="1"/>
    <cellStyle name="Besuchter Hyperlink" xfId="192" builtinId="9" hidden="1"/>
    <cellStyle name="Besuchter Hyperlink" xfId="194" builtinId="9" hidden="1"/>
    <cellStyle name="Besuchter Hyperlink" xfId="196" builtinId="9" hidden="1"/>
    <cellStyle name="Besuchter Hyperlink" xfId="198" builtinId="9" hidden="1"/>
    <cellStyle name="Besuchter Hyperlink" xfId="200" builtinId="9" hidden="1"/>
    <cellStyle name="Besuchter Hyperlink" xfId="202" builtinId="9" hidden="1"/>
    <cellStyle name="Besuchter Hyperlink" xfId="204" builtinId="9" hidden="1"/>
    <cellStyle name="Besuchter Hyperlink" xfId="206" builtinId="9" hidden="1"/>
    <cellStyle name="Besuchter Hyperlink" xfId="208" builtinId="9" hidden="1"/>
    <cellStyle name="Besuchter Hyperlink" xfId="210" builtinId="9" hidden="1"/>
    <cellStyle name="Besuchter Hyperlink" xfId="212" builtinId="9" hidden="1"/>
    <cellStyle name="Besuchter Hyperlink" xfId="214" builtinId="9" hidden="1"/>
    <cellStyle name="Besuchter Hyperlink" xfId="216" builtinId="9" hidden="1"/>
    <cellStyle name="Besuchter Hyperlink" xfId="218" builtinId="9" hidden="1"/>
    <cellStyle name="Besuchter Hyperlink" xfId="220" builtinId="9" hidden="1"/>
    <cellStyle name="Besuchter Hyperlink" xfId="222" builtinId="9" hidden="1"/>
    <cellStyle name="Besuchter Hyperlink" xfId="224" builtinId="9" hidden="1"/>
    <cellStyle name="Besuchter Hyperlink" xfId="226" builtinId="9" hidden="1"/>
    <cellStyle name="Besuchter Hyperlink" xfId="228" builtinId="9" hidden="1"/>
    <cellStyle name="Besuchter Hyperlink" xfId="230" builtinId="9" hidden="1"/>
    <cellStyle name="Besuchter Hyperlink" xfId="232" builtinId="9" hidden="1"/>
    <cellStyle name="Besuchter Hyperlink" xfId="234" builtinId="9" hidden="1"/>
    <cellStyle name="Besuchter Hyperlink" xfId="236" builtinId="9" hidden="1"/>
    <cellStyle name="Besuchter Hyperlink" xfId="238" builtinId="9" hidden="1"/>
    <cellStyle name="Besuchter Hyperlink" xfId="240" builtinId="9" hidden="1"/>
    <cellStyle name="Besuchter Hyperlink" xfId="242" builtinId="9" hidden="1"/>
    <cellStyle name="Besuchter Hyperlink" xfId="244" builtinId="9" hidden="1"/>
    <cellStyle name="Besuchter Hyperlink" xfId="246" builtinId="9" hidden="1"/>
    <cellStyle name="Besuchter Hyperlink" xfId="248" builtinId="9" hidden="1"/>
    <cellStyle name="Besuchter Hyperlink" xfId="250" builtinId="9" hidden="1"/>
    <cellStyle name="Besuchter Hyperlink" xfId="252" builtinId="9" hidden="1"/>
    <cellStyle name="Besuchter Hyperlink" xfId="254" builtinId="9" hidden="1"/>
    <cellStyle name="Besuchter Hyperlink" xfId="256" builtinId="9" hidden="1"/>
    <cellStyle name="Besuchter Hyperlink" xfId="258" builtinId="9" hidden="1"/>
    <cellStyle name="Besuchter Hyperlink" xfId="260" builtinId="9" hidden="1"/>
    <cellStyle name="Besuchter Hyperlink" xfId="262" builtinId="9" hidden="1"/>
    <cellStyle name="Besuchter Hyperlink" xfId="264" builtinId="9" hidden="1"/>
    <cellStyle name="Besuchter Hyperlink" xfId="266" builtinId="9" hidden="1"/>
    <cellStyle name="Besuchter Hyperlink" xfId="268" builtinId="9" hidden="1"/>
    <cellStyle name="Besuchter Hyperlink" xfId="270" builtinId="9" hidden="1"/>
    <cellStyle name="Besuchter Hyperlink" xfId="272" builtinId="9" hidden="1"/>
    <cellStyle name="Besuchter Hyperlink" xfId="274" builtinId="9" hidden="1"/>
    <cellStyle name="Besuchter Hyperlink" xfId="276" builtinId="9" hidden="1"/>
    <cellStyle name="Besuchter Hyperlink" xfId="278" builtinId="9" hidden="1"/>
    <cellStyle name="Besuchter Hyperlink" xfId="280" builtinId="9" hidden="1"/>
    <cellStyle name="Besuchter Hyperlink" xfId="282" builtinId="9" hidden="1"/>
    <cellStyle name="Besuchter Hyperlink" xfId="284" builtinId="9" hidden="1"/>
    <cellStyle name="Besuchter Hyperlink" xfId="286" builtinId="9" hidden="1"/>
    <cellStyle name="Besuchter Hyperlink" xfId="288" builtinId="9" hidden="1"/>
    <cellStyle name="Besuchter Hyperlink" xfId="290" builtinId="9" hidden="1"/>
    <cellStyle name="Besuchter Hyperlink" xfId="292" builtinId="9" hidden="1"/>
    <cellStyle name="Besuchter Hyperlink" xfId="294" builtinId="9" hidden="1"/>
    <cellStyle name="Besuchter Hyperlink" xfId="296" builtinId="9" hidden="1"/>
    <cellStyle name="Besuchter Hyperlink" xfId="298" builtinId="9" hidden="1"/>
    <cellStyle name="Besuchter Hyperlink" xfId="300" builtinId="9" hidden="1"/>
    <cellStyle name="Besuchter Hyperlink" xfId="302" builtinId="9" hidden="1"/>
    <cellStyle name="Besuchter Hyperlink" xfId="304" builtinId="9" hidden="1"/>
    <cellStyle name="Besuchter Hyperlink" xfId="306" builtinId="9" hidden="1"/>
    <cellStyle name="Besuchter Hyperlink" xfId="308" builtinId="9" hidden="1"/>
    <cellStyle name="Besuchter Hyperlink" xfId="310" builtinId="9" hidden="1"/>
    <cellStyle name="Besuchter Hyperlink" xfId="312" builtinId="9" hidden="1"/>
    <cellStyle name="Besuchter Hyperlink" xfId="314" builtinId="9" hidden="1"/>
    <cellStyle name="Besuchter Hyperlink" xfId="316" builtinId="9" hidden="1"/>
    <cellStyle name="Besuchter Hyperlink" xfId="318" builtinId="9" hidden="1"/>
    <cellStyle name="Besuchter Hyperlink" xfId="320" builtinId="9" hidden="1"/>
    <cellStyle name="Besuchter Hyperlink" xfId="322" builtinId="9" hidden="1"/>
    <cellStyle name="Besuchter Hyperlink" xfId="324" builtinId="9" hidden="1"/>
    <cellStyle name="Besuchter Hyperlink" xfId="326" builtinId="9" hidden="1"/>
    <cellStyle name="Besuchter Hyperlink" xfId="328" builtinId="9" hidden="1"/>
    <cellStyle name="Besuchter Hyperlink" xfId="330" builtinId="9" hidden="1"/>
    <cellStyle name="Besuchter Hyperlink" xfId="332" builtinId="9" hidden="1"/>
    <cellStyle name="Besuchter Hyperlink" xfId="334" builtinId="9" hidden="1"/>
    <cellStyle name="Besuchter Hyperlink" xfId="336" builtinId="9" hidden="1"/>
    <cellStyle name="Besuchter Hyperlink" xfId="338" builtinId="9" hidden="1"/>
    <cellStyle name="Besuchter Hyperlink" xfId="340" builtinId="9" hidden="1"/>
    <cellStyle name="Besuchter Hyperlink" xfId="342" builtinId="9" hidden="1"/>
    <cellStyle name="Besuchter Hyperlink" xfId="344" builtinId="9" hidden="1"/>
    <cellStyle name="Besuchter Hyperlink" xfId="346" builtinId="9" hidden="1"/>
    <cellStyle name="Besuchter Hyperlink" xfId="348" builtinId="9" hidden="1"/>
    <cellStyle name="Besuchter Hyperlink" xfId="350" builtinId="9" hidden="1"/>
    <cellStyle name="Besuchter Hyperlink" xfId="352" builtinId="9" hidden="1"/>
    <cellStyle name="Besuchter Hyperlink" xfId="354" builtinId="9" hidden="1"/>
    <cellStyle name="Besuchter Hyperlink" xfId="356" builtinId="9" hidden="1"/>
    <cellStyle name="Besuchter Hyperlink" xfId="358" builtinId="9" hidden="1"/>
    <cellStyle name="Besuchter Hyperlink" xfId="360" builtinId="9" hidden="1"/>
    <cellStyle name="Besuchter Hyperlink" xfId="362" builtinId="9" hidden="1"/>
    <cellStyle name="Besuchter Hyperlink" xfId="364" builtinId="9" hidden="1"/>
    <cellStyle name="Besuchter Hyperlink" xfId="366" builtinId="9" hidden="1"/>
    <cellStyle name="Besuchter Hyperlink" xfId="368" builtinId="9" hidden="1"/>
    <cellStyle name="Besuchter Hyperlink" xfId="370" builtinId="9" hidden="1"/>
    <cellStyle name="Besuchter Hyperlink" xfId="372" builtinId="9" hidden="1"/>
    <cellStyle name="Besuchter Hyperlink" xfId="374" builtinId="9" hidden="1"/>
    <cellStyle name="Besuchter Hyperlink" xfId="376" builtinId="9" hidden="1"/>
    <cellStyle name="Besuchter Hyperlink" xfId="378" builtinId="9" hidden="1"/>
    <cellStyle name="Besuchter Hyperlink" xfId="380" builtinId="9" hidden="1"/>
    <cellStyle name="Besuchter Hyperlink" xfId="382" builtinId="9" hidden="1"/>
    <cellStyle name="Besuchter Hyperlink" xfId="384" builtinId="9" hidden="1"/>
    <cellStyle name="Besuchter Hyperlink" xfId="386" builtinId="9" hidden="1"/>
    <cellStyle name="Besuchter Hyperlink" xfId="388" builtinId="9" hidden="1"/>
    <cellStyle name="Besuchter Hyperlink" xfId="390" builtinId="9" hidden="1"/>
    <cellStyle name="Besuchter Hyperlink" xfId="392" builtinId="9" hidden="1"/>
    <cellStyle name="Besuchter Hyperlink" xfId="394" builtinId="9" hidden="1"/>
    <cellStyle name="Besuchter Hyperlink" xfId="396" builtinId="9" hidden="1"/>
    <cellStyle name="Besuchter Hyperlink" xfId="398" builtinId="9" hidden="1"/>
    <cellStyle name="Besuchter Hyperlink" xfId="400" builtinId="9" hidden="1"/>
    <cellStyle name="Besuchter Hyperlink" xfId="402" builtinId="9" hidden="1"/>
    <cellStyle name="Besuchter Hyperlink" xfId="404" builtinId="9" hidden="1"/>
    <cellStyle name="Besuchter Hyperlink" xfId="406" builtinId="9" hidden="1"/>
    <cellStyle name="Besuchter Hyperlink" xfId="408" builtinId="9" hidden="1"/>
    <cellStyle name="Besuchter Hyperlink" xfId="410" builtinId="9" hidden="1"/>
    <cellStyle name="Besuchter Hyperlink" xfId="412" builtinId="9" hidden="1"/>
    <cellStyle name="Besuchter Hyperlink" xfId="414" builtinId="9" hidden="1"/>
    <cellStyle name="Besuchter Hyperlink" xfId="416" builtinId="9" hidden="1"/>
    <cellStyle name="Besuchter Hyperlink" xfId="418" builtinId="9" hidden="1"/>
    <cellStyle name="Besuchter Hyperlink" xfId="420" builtinId="9" hidden="1"/>
    <cellStyle name="Besuchter Hyperlink" xfId="422" builtinId="9" hidden="1"/>
    <cellStyle name="Besuchter Hyperlink" xfId="424" builtinId="9" hidden="1"/>
    <cellStyle name="Besuchter Hyperlink" xfId="426" builtinId="9" hidden="1"/>
    <cellStyle name="Besuchter Hyperlink" xfId="428" builtinId="9" hidden="1"/>
    <cellStyle name="Besuchter Hyperlink" xfId="430" builtinId="9" hidden="1"/>
    <cellStyle name="Besuchter Hyperlink" xfId="432" builtinId="9" hidden="1"/>
    <cellStyle name="Besuchter Hyperlink" xfId="434" builtinId="9" hidden="1"/>
    <cellStyle name="Besuchter Hyperlink" xfId="436" builtinId="9" hidden="1"/>
    <cellStyle name="Besuchter Hyperlink" xfId="438" builtinId="9" hidden="1"/>
    <cellStyle name="Besuchter Hyperlink" xfId="440" builtinId="9" hidden="1"/>
    <cellStyle name="Besuchter Hyperlink" xfId="442" builtinId="9" hidden="1"/>
    <cellStyle name="Besuchter Hyperlink" xfId="444" builtinId="9" hidden="1"/>
    <cellStyle name="Besuchter Hyperlink" xfId="446" builtinId="9" hidden="1"/>
    <cellStyle name="Besuchter Hyperlink" xfId="448" builtinId="9" hidden="1"/>
    <cellStyle name="Besuchter Hyperlink" xfId="450" builtinId="9" hidden="1"/>
    <cellStyle name="Besuchter Hyperlink" xfId="452" builtinId="9" hidden="1"/>
    <cellStyle name="Besuchter Hyperlink" xfId="454" builtinId="9" hidden="1"/>
    <cellStyle name="Besuchter Hyperlink" xfId="456" builtinId="9" hidden="1"/>
    <cellStyle name="Besuchter Hyperlink" xfId="458" builtinId="9" hidden="1"/>
    <cellStyle name="Besuchter Hyperlink" xfId="460" builtinId="9" hidden="1"/>
    <cellStyle name="Besuchter Hyperlink" xfId="462" builtinId="9" hidden="1"/>
    <cellStyle name="Besuchter Hyperlink" xfId="464" builtinId="9" hidden="1"/>
    <cellStyle name="Besuchter Hyperlink" xfId="466" builtinId="9" hidden="1"/>
    <cellStyle name="Besuchter Hyperlink" xfId="468" builtinId="9" hidden="1"/>
    <cellStyle name="Besuchter Hyperlink" xfId="470" builtinId="9" hidden="1"/>
    <cellStyle name="Besuchter Hyperlink" xfId="472" builtinId="9" hidden="1"/>
    <cellStyle name="Besuchter Hyperlink" xfId="474" builtinId="9" hidden="1"/>
    <cellStyle name="Besuchter Hyperlink" xfId="476" builtinId="9" hidden="1"/>
    <cellStyle name="Besuchter Hyperlink" xfId="478" builtinId="9" hidden="1"/>
    <cellStyle name="Besuchter Hyperlink" xfId="480" builtinId="9" hidden="1"/>
    <cellStyle name="Besuchter Hyperlink" xfId="482" builtinId="9" hidden="1"/>
    <cellStyle name="Besuchter Hyperlink" xfId="484" builtinId="9" hidden="1"/>
    <cellStyle name="Besuchter Hyperlink" xfId="486" builtinId="9" hidden="1"/>
    <cellStyle name="Besuchter Hyperlink" xfId="488" builtinId="9" hidden="1"/>
    <cellStyle name="Besuchter Hyperlink" xfId="490" builtinId="9" hidden="1"/>
    <cellStyle name="Besuchter Hyperlink" xfId="492" builtinId="9" hidden="1"/>
    <cellStyle name="Besuchter Hyperlink" xfId="494" builtinId="9" hidden="1"/>
    <cellStyle name="Besuchter Hyperlink" xfId="496" builtinId="9" hidden="1"/>
    <cellStyle name="Besuchter Hyperlink" xfId="498" builtinId="9" hidden="1"/>
    <cellStyle name="Besuchter Hyperlink" xfId="500" builtinId="9" hidden="1"/>
    <cellStyle name="Besuchter Hyperlink" xfId="502" builtinId="9" hidden="1"/>
    <cellStyle name="Besuchter Hyperlink" xfId="504" builtinId="9" hidden="1"/>
    <cellStyle name="Besuchter Hyperlink" xfId="506" builtinId="9" hidden="1"/>
    <cellStyle name="Besuchter Hyperlink" xfId="508" builtinId="9" hidden="1"/>
    <cellStyle name="Besuchter Hyperlink" xfId="510" builtinId="9" hidden="1"/>
    <cellStyle name="Besuchter Hyperlink" xfId="512" builtinId="9" hidden="1"/>
    <cellStyle name="Besuchter Hyperlink" xfId="514" builtinId="9" hidden="1"/>
    <cellStyle name="Besuchter Hyperlink" xfId="516" builtinId="9" hidden="1"/>
    <cellStyle name="Besuchter Hyperlink" xfId="518" builtinId="9" hidden="1"/>
    <cellStyle name="Besuchter Hyperlink" xfId="520" builtinId="9" hidden="1"/>
    <cellStyle name="Besuchter Hyperlink" xfId="522" builtinId="9" hidden="1"/>
    <cellStyle name="Besuchter Hyperlink" xfId="524" builtinId="9" hidden="1"/>
    <cellStyle name="Besuchter Hyperlink" xfId="526" builtinId="9" hidden="1"/>
    <cellStyle name="Besuchter Hyperlink" xfId="528" builtinId="9" hidden="1"/>
    <cellStyle name="Besuchter Hyperlink" xfId="530" builtinId="9" hidden="1"/>
    <cellStyle name="Besuchter Hyperlink" xfId="532" builtinId="9" hidden="1"/>
    <cellStyle name="Besuchter Hyperlink" xfId="534" builtinId="9" hidden="1"/>
    <cellStyle name="Besuchter Hyperlink" xfId="536" builtinId="9" hidden="1"/>
    <cellStyle name="Besuchter Hyperlink" xfId="538" builtinId="9" hidden="1"/>
    <cellStyle name="Besuchter Hyperlink" xfId="540" builtinId="9" hidden="1"/>
    <cellStyle name="Besuchter Hyperlink" xfId="542" builtinId="9" hidden="1"/>
    <cellStyle name="Besuchter Hyperlink" xfId="544" builtinId="9" hidden="1"/>
    <cellStyle name="Besuchter Hyperlink" xfId="546" builtinId="9" hidden="1"/>
    <cellStyle name="Besuchter Hyperlink" xfId="548" builtinId="9" hidden="1"/>
    <cellStyle name="Besuchter Hyperlink" xfId="550" builtinId="9" hidden="1"/>
    <cellStyle name="Besuchter Hyperlink" xfId="55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Link" xfId="485" builtinId="8" hidden="1"/>
    <cellStyle name="Link" xfId="487" builtinId="8" hidden="1"/>
    <cellStyle name="Link" xfId="489" builtinId="8" hidden="1"/>
    <cellStyle name="Link" xfId="491" builtinId="8" hidden="1"/>
    <cellStyle name="Link" xfId="493" builtinId="8" hidden="1"/>
    <cellStyle name="Link" xfId="495" builtinId="8" hidden="1"/>
    <cellStyle name="Link" xfId="497" builtinId="8" hidden="1"/>
    <cellStyle name="Link" xfId="499" builtinId="8" hidden="1"/>
    <cellStyle name="Link" xfId="501" builtinId="8" hidden="1"/>
    <cellStyle name="Link" xfId="503" builtinId="8" hidden="1"/>
    <cellStyle name="Link" xfId="505" builtinId="8" hidden="1"/>
    <cellStyle name="Link" xfId="507" builtinId="8" hidden="1"/>
    <cellStyle name="Link" xfId="509" builtinId="8" hidden="1"/>
    <cellStyle name="Link" xfId="511" builtinId="8" hidden="1"/>
    <cellStyle name="Link" xfId="513" builtinId="8" hidden="1"/>
    <cellStyle name="Link" xfId="515" builtinId="8" hidden="1"/>
    <cellStyle name="Link" xfId="517" builtinId="8" hidden="1"/>
    <cellStyle name="Link" xfId="519" builtinId="8" hidden="1"/>
    <cellStyle name="Link" xfId="521" builtinId="8" hidden="1"/>
    <cellStyle name="Link" xfId="523" builtinId="8" hidden="1"/>
    <cellStyle name="Link" xfId="525" builtinId="8" hidden="1"/>
    <cellStyle name="Link" xfId="527" builtinId="8" hidden="1"/>
    <cellStyle name="Link" xfId="529" builtinId="8" hidden="1"/>
    <cellStyle name="Link" xfId="531" builtinId="8" hidden="1"/>
    <cellStyle name="Link" xfId="533" builtinId="8" hidden="1"/>
    <cellStyle name="Link" xfId="535" builtinId="8" hidden="1"/>
    <cellStyle name="Link" xfId="537" builtinId="8" hidden="1"/>
    <cellStyle name="Link" xfId="539" builtinId="8" hidden="1"/>
    <cellStyle name="Link" xfId="541" builtinId="8" hidden="1"/>
    <cellStyle name="Link" xfId="543" builtinId="8" hidden="1"/>
    <cellStyle name="Link" xfId="545" builtinId="8" hidden="1"/>
    <cellStyle name="Link" xfId="547" builtinId="8" hidden="1"/>
    <cellStyle name="Link" xfId="549" builtinId="8" hidden="1"/>
    <cellStyle name="Link" xfId="551" builtinId="8" hidden="1"/>
    <cellStyle name="Standard" xfId="0" builtinId="0"/>
  </cellStyles>
  <dxfs count="0"/>
  <tableStyles count="0" defaultTableStyle="TableStyleMedium9" defaultPivotStyle="PivotStyleMedium4"/>
  <colors>
    <mruColors>
      <color rgb="FF108001"/>
      <color rgb="FF800080"/>
      <color rgb="FFFD8008"/>
      <color rgb="FFFC01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layout>
        <c:manualLayout>
          <c:xMode val="edge"/>
          <c:yMode val="edge"/>
          <c:x val="0.34259274682010898"/>
          <c:y val="3.4013605442176902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Energiebedarf_in_D_Grafik!$A$25</c:f>
              <c:strCache>
                <c:ptCount val="1"/>
                <c:pt idx="0">
                  <c:v>Primärenergiebedarf 2018</c:v>
                </c:pt>
              </c:strCache>
            </c:strRef>
          </c:tx>
          <c:dPt>
            <c:idx val="0"/>
            <c:bubble3D val="0"/>
            <c:spPr>
              <a:solidFill>
                <a:srgbClr val="FC0107"/>
              </a:solidFill>
            </c:spPr>
            <c:extLst>
              <c:ext xmlns:c16="http://schemas.microsoft.com/office/drawing/2014/chart" uri="{C3380CC4-5D6E-409C-BE32-E72D297353CC}">
                <c16:uniqueId val="{00000001-A366-4BCE-BE93-2D016F5AE74C}"/>
              </c:ext>
            </c:extLst>
          </c:dPt>
          <c:dPt>
            <c:idx val="1"/>
            <c:bubble3D val="0"/>
            <c:spPr>
              <a:solidFill>
                <a:srgbClr val="FD8008"/>
              </a:solidFill>
            </c:spPr>
            <c:extLst>
              <c:ext xmlns:c16="http://schemas.microsoft.com/office/drawing/2014/chart" uri="{C3380CC4-5D6E-409C-BE32-E72D297353CC}">
                <c16:uniqueId val="{00000003-A366-4BCE-BE93-2D016F5AE74C}"/>
              </c:ext>
            </c:extLst>
          </c:dPt>
          <c:dPt>
            <c:idx val="2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366-4BCE-BE93-2D016F5AE74C}"/>
              </c:ext>
            </c:extLst>
          </c:dPt>
          <c:dPt>
            <c:idx val="3"/>
            <c:bubble3D val="0"/>
            <c:spPr>
              <a:solidFill>
                <a:schemeClr val="accent6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A366-4BCE-BE93-2D016F5AE74C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A366-4BCE-BE93-2D016F5AE74C}"/>
              </c:ext>
            </c:extLst>
          </c:dPt>
          <c:dPt>
            <c:idx val="5"/>
            <c:bubble3D val="0"/>
            <c:spPr>
              <a:solidFill>
                <a:srgbClr val="108001"/>
              </a:solidFill>
            </c:spPr>
            <c:extLst>
              <c:ext xmlns:c16="http://schemas.microsoft.com/office/drawing/2014/chart" uri="{C3380CC4-5D6E-409C-BE32-E72D297353CC}">
                <c16:uniqueId val="{0000000B-A366-4BCE-BE93-2D016F5AE74C}"/>
              </c:ext>
            </c:extLst>
          </c:dPt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1000" b="0">
                      <a:solidFill>
                        <a:schemeClr val="accent1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366-4BCE-BE93-2D016F5AE74C}"/>
                </c:ext>
              </c:extLst>
            </c:dLbl>
            <c:dLbl>
              <c:idx val="6"/>
              <c:numFmt formatCode="0.0%" sourceLinked="0"/>
              <c:spPr/>
              <c:txPr>
                <a:bodyPr lIns="2">
                  <a:spAutoFit/>
                </a:bodyPr>
                <a:lstStyle/>
                <a:p>
                  <a:pPr>
                    <a:defRPr sz="1000" b="0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C-A366-4BCE-BE93-2D016F5AE74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Energiebedarf_in_D_Grafik!$D$27:$D$33</c:f>
              <c:strCache>
                <c:ptCount val="7"/>
                <c:pt idx="0">
                  <c:v>Mineralöl</c:v>
                </c:pt>
                <c:pt idx="1">
                  <c:v>Erdgas</c:v>
                </c:pt>
                <c:pt idx="2">
                  <c:v>Steinkohle</c:v>
                </c:pt>
                <c:pt idx="3">
                  <c:v>Braunkohle</c:v>
                </c:pt>
                <c:pt idx="4">
                  <c:v>Kernenergie</c:v>
                </c:pt>
                <c:pt idx="5">
                  <c:v>Erneuerbare</c:v>
                </c:pt>
                <c:pt idx="6">
                  <c:v>Sonstige inkl. Stromaustausch</c:v>
                </c:pt>
              </c:strCache>
            </c:strRef>
          </c:cat>
          <c:val>
            <c:numRef>
              <c:f>Energiebedarf_in_D_Grafik!$B$27:$B$33</c:f>
              <c:numCache>
                <c:formatCode>0</c:formatCode>
                <c:ptCount val="7"/>
                <c:pt idx="0">
                  <c:v>4398.9000000000005</c:v>
                </c:pt>
                <c:pt idx="1">
                  <c:v>3031.5</c:v>
                </c:pt>
                <c:pt idx="2">
                  <c:v>1302.9000000000001</c:v>
                </c:pt>
                <c:pt idx="3">
                  <c:v>1483.5</c:v>
                </c:pt>
                <c:pt idx="4">
                  <c:v>825.6</c:v>
                </c:pt>
                <c:pt idx="5">
                  <c:v>1806.0000000000002</c:v>
                </c:pt>
                <c:pt idx="6">
                  <c:v>51.6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A-44DD-8AF9-CBA6246D5DE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Energiebedarf_in_D_Grafik!$H$25</c:f>
              <c:strCache>
                <c:ptCount val="1"/>
                <c:pt idx="0">
                  <c:v>Energiebedarf 2050</c:v>
                </c:pt>
              </c:strCache>
            </c:strRef>
          </c:tx>
          <c:spPr>
            <a:solidFill>
              <a:srgbClr val="FD8008"/>
            </a:solidFill>
          </c:spPr>
          <c:dPt>
            <c:idx val="5"/>
            <c:bubble3D val="0"/>
            <c:spPr>
              <a:solidFill>
                <a:srgbClr val="108001"/>
              </a:solidFill>
            </c:spPr>
            <c:extLst>
              <c:ext xmlns:c16="http://schemas.microsoft.com/office/drawing/2014/chart" uri="{C3380CC4-5D6E-409C-BE32-E72D297353CC}">
                <c16:uniqueId val="{00000001-44C9-4B2C-84FD-FCB0601293D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C9-4B2C-84FD-FCB0601293DC}"/>
                </c:ext>
              </c:extLst>
            </c:dLbl>
            <c:dLbl>
              <c:idx val="1"/>
              <c:layout>
                <c:manualLayout>
                  <c:x val="-9.6368864538639604E-2"/>
                  <c:y val="-0.2025192169824520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C9-4B2C-84FD-FCB0601293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C9-4B2C-84FD-FCB0601293D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C9-4B2C-84FD-FCB0601293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4C9-4B2C-84FD-FCB0601293DC}"/>
                </c:ext>
              </c:extLst>
            </c:dLbl>
            <c:dLbl>
              <c:idx val="5"/>
              <c:layout>
                <c:manualLayout>
                  <c:x val="0.15375535103832699"/>
                  <c:y val="0.1957510254048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C9-4B2C-84FD-FCB0601293D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C9-4B2C-84FD-FCB060129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2">
                <a:spAutoFit/>
              </a:bodyPr>
              <a:lstStyle/>
              <a:p>
                <a:pPr>
                  <a:defRPr sz="1000" b="0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Energiebedarf_in_D_Grafik!$D$27:$D$33</c:f>
              <c:strCache>
                <c:ptCount val="7"/>
                <c:pt idx="0">
                  <c:v>Mineralöl</c:v>
                </c:pt>
                <c:pt idx="1">
                  <c:v>Erdgas</c:v>
                </c:pt>
                <c:pt idx="2">
                  <c:v>Steinkohle</c:v>
                </c:pt>
                <c:pt idx="3">
                  <c:v>Braunkohle</c:v>
                </c:pt>
                <c:pt idx="4">
                  <c:v>Kernenergie</c:v>
                </c:pt>
                <c:pt idx="5">
                  <c:v>Erneuerbare</c:v>
                </c:pt>
                <c:pt idx="6">
                  <c:v>Sonstige inkl. Stromaustausch</c:v>
                </c:pt>
              </c:strCache>
            </c:strRef>
          </c:cat>
          <c:val>
            <c:numRef>
              <c:f>Energiebedarf_in_D_Grafik!$H$27:$H$33</c:f>
              <c:numCache>
                <c:formatCode>General</c:formatCode>
                <c:ptCount val="7"/>
                <c:pt idx="0" formatCode="0">
                  <c:v>0</c:v>
                </c:pt>
                <c:pt idx="1">
                  <c:v>3031.5</c:v>
                </c:pt>
                <c:pt idx="2" formatCode="0">
                  <c:v>0</c:v>
                </c:pt>
                <c:pt idx="3" formatCode="0">
                  <c:v>0</c:v>
                </c:pt>
                <c:pt idx="4" formatCode="0">
                  <c:v>0</c:v>
                </c:pt>
                <c:pt idx="5">
                  <c:v>4570.47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3D-47A1-91B7-F1F6E86FCA4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80"/>
      </c:pie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190463775760087"/>
          <c:y val="8.1272084805653705E-2"/>
        </c:manualLayout>
      </c:layout>
      <c:overlay val="0"/>
      <c:txPr>
        <a:bodyPr/>
        <a:lstStyle/>
        <a:p>
          <a:pPr>
            <a:defRPr sz="1400"/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Energiebedarf_in_D_Berechnung!$A$1</c:f>
              <c:strCache>
                <c:ptCount val="1"/>
                <c:pt idx="0">
                  <c:v>Primärenergiebedarf 2018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Energiebedarf_in_D_Berechnung!$D$3:$D$8</c:f>
              <c:strCache>
                <c:ptCount val="6"/>
                <c:pt idx="0">
                  <c:v>Mineralöl</c:v>
                </c:pt>
                <c:pt idx="1">
                  <c:v>Kernkraft</c:v>
                </c:pt>
                <c:pt idx="2">
                  <c:v>Erneuerbare</c:v>
                </c:pt>
                <c:pt idx="3">
                  <c:v>Braunkohle</c:v>
                </c:pt>
                <c:pt idx="4">
                  <c:v>Steinkohle</c:v>
                </c:pt>
                <c:pt idx="5">
                  <c:v>Erdgas</c:v>
                </c:pt>
              </c:strCache>
            </c:strRef>
          </c:cat>
          <c:val>
            <c:numRef>
              <c:f>Energiebedarf_in_D_Berechnung!$B$3:$B$8</c:f>
              <c:numCache>
                <c:formatCode>0</c:formatCode>
                <c:ptCount val="6"/>
                <c:pt idx="0">
                  <c:v>4398.9000000000005</c:v>
                </c:pt>
                <c:pt idx="1">
                  <c:v>825.6</c:v>
                </c:pt>
                <c:pt idx="2">
                  <c:v>1806.0000000000002</c:v>
                </c:pt>
                <c:pt idx="3">
                  <c:v>1483.5</c:v>
                </c:pt>
                <c:pt idx="4">
                  <c:v>1302.9000000000001</c:v>
                </c:pt>
                <c:pt idx="5">
                  <c:v>3031.5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A-44DD-8AF9-CBA6246D5DE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9185453791960205"/>
          <c:y val="0.337636960574274"/>
          <c:w val="0.167800007571169"/>
          <c:h val="0.409855375220954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21530335442173801"/>
          <c:y val="1.6942148760330601E-2"/>
        </c:manualLayout>
      </c:layout>
      <c:overlay val="0"/>
      <c:txPr>
        <a:bodyPr/>
        <a:lstStyle/>
        <a:p>
          <a:pPr>
            <a:defRPr sz="1400"/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Energiebedarf_in_D_Berechnung!$H$1</c:f>
              <c:strCache>
                <c:ptCount val="1"/>
                <c:pt idx="0">
                  <c:v>Energiebedarf 2050</c:v>
                </c:pt>
              </c:strCache>
            </c:strRef>
          </c:tx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3D-47A1-91B7-F1F6E86FCA4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3D-47A1-91B7-F1F6E86FCA4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3D-47A1-91B7-F1F6E86FCA4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3D-47A1-91B7-F1F6E86FCA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Energiebedarf_in_D_Berechnung!$D$3:$D$8</c:f>
              <c:strCache>
                <c:ptCount val="6"/>
                <c:pt idx="0">
                  <c:v>Mineralöl</c:v>
                </c:pt>
                <c:pt idx="1">
                  <c:v>Kernkraft</c:v>
                </c:pt>
                <c:pt idx="2">
                  <c:v>Erneuerbare</c:v>
                </c:pt>
                <c:pt idx="3">
                  <c:v>Braunkohle</c:v>
                </c:pt>
                <c:pt idx="4">
                  <c:v>Steinkohle</c:v>
                </c:pt>
                <c:pt idx="5">
                  <c:v>Erdgas</c:v>
                </c:pt>
              </c:strCache>
            </c:strRef>
          </c:cat>
          <c:val>
            <c:numRef>
              <c:f>Energiebedarf_in_D_Berechnung!$H$3:$H$8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4570.47</c:v>
                </c:pt>
                <c:pt idx="3">
                  <c:v>0</c:v>
                </c:pt>
                <c:pt idx="4">
                  <c:v>0</c:v>
                </c:pt>
                <c:pt idx="5">
                  <c:v>3031.5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3D-47A1-91B7-F1F6E86FCA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9664193571548205"/>
          <c:y val="0.29386900501073698"/>
          <c:w val="0.19774731770426701"/>
          <c:h val="0.47816460442444703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Energiebedarf_in_D_Berechnung!$B$36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Energiebedarf_in_D_Berechnung!$A$37:$A$39</c:f>
              <c:strCache>
                <c:ptCount val="3"/>
                <c:pt idx="0">
                  <c:v>Summe EE</c:v>
                </c:pt>
                <c:pt idx="1">
                  <c:v>EE im Stromnetz</c:v>
                </c:pt>
                <c:pt idx="2">
                  <c:v>Stromnetz insgesamt</c:v>
                </c:pt>
              </c:strCache>
            </c:strRef>
          </c:cat>
          <c:val>
            <c:numRef>
              <c:f>Energiebedarf_in_D_Berechnung!$B$37:$B$39</c:f>
              <c:numCache>
                <c:formatCode>0</c:formatCode>
                <c:ptCount val="3"/>
                <c:pt idx="0">
                  <c:v>1806.0000000000002</c:v>
                </c:pt>
                <c:pt idx="1">
                  <c:v>864</c:v>
                </c:pt>
                <c:pt idx="2">
                  <c:v>2160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6-4F79-A730-429A73C70BFA}"/>
            </c:ext>
          </c:extLst>
        </c:ser>
        <c:ser>
          <c:idx val="1"/>
          <c:order val="1"/>
          <c:tx>
            <c:strRef>
              <c:f>Energiebedarf_in_D_Berechnung!$C$36</c:f>
              <c:strCache>
                <c:ptCount val="1"/>
                <c:pt idx="0">
                  <c:v>2050</c:v>
                </c:pt>
              </c:strCache>
            </c:strRef>
          </c:tx>
          <c:invertIfNegative val="0"/>
          <c:cat>
            <c:strRef>
              <c:f>Energiebedarf_in_D_Berechnung!$A$37:$A$39</c:f>
              <c:strCache>
                <c:ptCount val="3"/>
                <c:pt idx="0">
                  <c:v>Summe EE</c:v>
                </c:pt>
                <c:pt idx="1">
                  <c:v>EE im Stromnetz</c:v>
                </c:pt>
                <c:pt idx="2">
                  <c:v>Stromnetz insgesamt</c:v>
                </c:pt>
              </c:strCache>
            </c:strRef>
          </c:cat>
          <c:val>
            <c:numRef>
              <c:f>Energiebedarf_in_D_Berechnung!$C$37:$C$39</c:f>
              <c:numCache>
                <c:formatCode>0</c:formatCode>
                <c:ptCount val="3"/>
                <c:pt idx="0">
                  <c:v>4570.47</c:v>
                </c:pt>
                <c:pt idx="1">
                  <c:v>2183.67</c:v>
                </c:pt>
                <c:pt idx="2">
                  <c:v>3479.67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6-4F79-A730-429A73C70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049880"/>
        <c:axId val="2109472344"/>
      </c:barChart>
      <c:catAx>
        <c:axId val="2122049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2109472344"/>
        <c:crosses val="autoZero"/>
        <c:auto val="1"/>
        <c:lblAlgn val="ctr"/>
        <c:lblOffset val="100"/>
        <c:noMultiLvlLbl val="0"/>
      </c:catAx>
      <c:valAx>
        <c:axId val="21094723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2049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</xdr:row>
      <xdr:rowOff>38100</xdr:rowOff>
    </xdr:from>
    <xdr:to>
      <xdr:col>6</xdr:col>
      <xdr:colOff>419100</xdr:colOff>
      <xdr:row>20</xdr:row>
      <xdr:rowOff>152400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76200</xdr:rowOff>
    </xdr:from>
    <xdr:to>
      <xdr:col>12</xdr:col>
      <xdr:colOff>355600</xdr:colOff>
      <xdr:row>18</xdr:row>
      <xdr:rowOff>38100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11</xdr:row>
      <xdr:rowOff>165100</xdr:rowOff>
    </xdr:from>
    <xdr:to>
      <xdr:col>6</xdr:col>
      <xdr:colOff>444500</xdr:colOff>
      <xdr:row>31</xdr:row>
      <xdr:rowOff>88900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762000</xdr:colOff>
      <xdr:row>12</xdr:row>
      <xdr:rowOff>139700</xdr:rowOff>
    </xdr:from>
    <xdr:to>
      <xdr:col>12</xdr:col>
      <xdr:colOff>292100</xdr:colOff>
      <xdr:row>29</xdr:row>
      <xdr:rowOff>101600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406400</xdr:colOff>
      <xdr:row>34</xdr:row>
      <xdr:rowOff>152400</xdr:rowOff>
    </xdr:from>
    <xdr:to>
      <xdr:col>14</xdr:col>
      <xdr:colOff>647700</xdr:colOff>
      <xdr:row>51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workbookViewId="0">
      <selection activeCell="L21" sqref="L21"/>
    </sheetView>
  </sheetViews>
  <sheetFormatPr baseColWidth="10" defaultRowHeight="15.6" x14ac:dyDescent="0.3"/>
  <cols>
    <col min="1" max="1" width="19.69921875" customWidth="1"/>
    <col min="3" max="3" width="7.296875" customWidth="1"/>
  </cols>
  <sheetData>
    <row r="1" spans="2:8" x14ac:dyDescent="0.3">
      <c r="H1" s="10"/>
    </row>
    <row r="2" spans="2:8" x14ac:dyDescent="0.3">
      <c r="H2" s="12"/>
    </row>
    <row r="5" spans="2:8" x14ac:dyDescent="0.3">
      <c r="B5" s="13"/>
    </row>
    <row r="6" spans="2:8" x14ac:dyDescent="0.3">
      <c r="B6" s="13"/>
    </row>
    <row r="7" spans="2:8" x14ac:dyDescent="0.3">
      <c r="B7" s="13"/>
    </row>
    <row r="8" spans="2:8" x14ac:dyDescent="0.3">
      <c r="B8" s="13"/>
    </row>
    <row r="9" spans="2:8" x14ac:dyDescent="0.3">
      <c r="B9" s="13"/>
    </row>
    <row r="10" spans="2:8" x14ac:dyDescent="0.3">
      <c r="B10" s="13"/>
    </row>
    <row r="11" spans="2:8" x14ac:dyDescent="0.3">
      <c r="B11" s="13"/>
    </row>
    <row r="12" spans="2:8" x14ac:dyDescent="0.3">
      <c r="B12" s="13"/>
    </row>
    <row r="13" spans="2:8" x14ac:dyDescent="0.3">
      <c r="B13" s="13"/>
    </row>
    <row r="14" spans="2:8" x14ac:dyDescent="0.3">
      <c r="B14" s="13"/>
    </row>
    <row r="15" spans="2:8" x14ac:dyDescent="0.3">
      <c r="B15" s="13"/>
    </row>
    <row r="16" spans="2:8" x14ac:dyDescent="0.3">
      <c r="B16" s="13"/>
    </row>
    <row r="17" spans="1:13" x14ac:dyDescent="0.3">
      <c r="B17" s="13"/>
    </row>
    <row r="18" spans="1:13" x14ac:dyDescent="0.3">
      <c r="B18" s="13"/>
    </row>
    <row r="19" spans="1:13" x14ac:dyDescent="0.3">
      <c r="B19" s="13"/>
    </row>
    <row r="20" spans="1:13" x14ac:dyDescent="0.3">
      <c r="B20" s="13"/>
    </row>
    <row r="21" spans="1:13" x14ac:dyDescent="0.3">
      <c r="B21" s="13"/>
    </row>
    <row r="22" spans="1:13" x14ac:dyDescent="0.3">
      <c r="B22" s="13"/>
    </row>
    <row r="23" spans="1:13" x14ac:dyDescent="0.3">
      <c r="B23" s="13"/>
    </row>
    <row r="24" spans="1:13" ht="16.2" thickBot="1" x14ac:dyDescent="0.35">
      <c r="B24" s="13"/>
    </row>
    <row r="25" spans="1:13" x14ac:dyDescent="0.3">
      <c r="A25" t="s">
        <v>11</v>
      </c>
      <c r="C25" s="14">
        <v>2018</v>
      </c>
      <c r="E25" s="8" t="s">
        <v>9</v>
      </c>
      <c r="F25" s="2" t="s">
        <v>8</v>
      </c>
      <c r="G25" s="2"/>
      <c r="H25" s="2" t="s">
        <v>12</v>
      </c>
      <c r="I25" s="6"/>
      <c r="J25" s="1"/>
    </row>
    <row r="26" spans="1:13" x14ac:dyDescent="0.3">
      <c r="B26">
        <v>12900</v>
      </c>
      <c r="C26" t="s">
        <v>0</v>
      </c>
      <c r="E26" s="19" t="s">
        <v>22</v>
      </c>
      <c r="F26" s="1"/>
      <c r="G26" s="1"/>
      <c r="H26" s="1"/>
      <c r="I26" s="3"/>
      <c r="J26" s="24"/>
    </row>
    <row r="27" spans="1:13" x14ac:dyDescent="0.3">
      <c r="A27" s="15">
        <v>0.34100000000000003</v>
      </c>
      <c r="B27" s="11">
        <f>A27*B26</f>
        <v>4398.9000000000005</v>
      </c>
      <c r="C27" t="s">
        <v>0</v>
      </c>
      <c r="D27" t="s">
        <v>1</v>
      </c>
      <c r="E27" s="16">
        <v>0.3</v>
      </c>
      <c r="F27" s="20">
        <f>B27*E27</f>
        <v>1319.67</v>
      </c>
      <c r="G27" s="7" t="s">
        <v>0</v>
      </c>
      <c r="H27" s="20">
        <v>0</v>
      </c>
      <c r="I27" s="3"/>
      <c r="J27" s="28"/>
      <c r="K27" s="1"/>
      <c r="L27" s="1"/>
      <c r="M27" s="1"/>
    </row>
    <row r="28" spans="1:13" x14ac:dyDescent="0.3">
      <c r="A28" s="21">
        <v>0.23499999999999999</v>
      </c>
      <c r="B28" s="22">
        <f t="shared" ref="B28:B33" si="0">A28*$B$26</f>
        <v>3031.5</v>
      </c>
      <c r="C28" s="23" t="s">
        <v>0</v>
      </c>
      <c r="D28" s="23" t="s">
        <v>6</v>
      </c>
      <c r="E28" s="16">
        <v>1</v>
      </c>
      <c r="F28" s="20">
        <f t="shared" ref="F28:F33" si="1">B28*E28</f>
        <v>3031.5</v>
      </c>
      <c r="G28" s="7" t="s">
        <v>0</v>
      </c>
      <c r="H28" s="1">
        <v>3031.5</v>
      </c>
      <c r="I28" s="3"/>
      <c r="J28" s="28"/>
      <c r="K28" s="26"/>
      <c r="L28" s="1"/>
      <c r="M28" s="1"/>
    </row>
    <row r="29" spans="1:13" x14ac:dyDescent="0.3">
      <c r="A29" s="15">
        <v>0.10100000000000001</v>
      </c>
      <c r="B29" s="11">
        <f t="shared" si="0"/>
        <v>1302.9000000000001</v>
      </c>
      <c r="C29" t="s">
        <v>0</v>
      </c>
      <c r="D29" t="s">
        <v>5</v>
      </c>
      <c r="E29" s="16">
        <v>0.4</v>
      </c>
      <c r="F29" s="20">
        <f>B29*E29</f>
        <v>521.16000000000008</v>
      </c>
      <c r="G29" s="7" t="s">
        <v>0</v>
      </c>
      <c r="H29" s="20">
        <v>0</v>
      </c>
      <c r="I29" s="3"/>
      <c r="J29" s="28"/>
      <c r="K29" s="26"/>
      <c r="L29" s="25"/>
      <c r="M29" s="1"/>
    </row>
    <row r="30" spans="1:13" x14ac:dyDescent="0.3">
      <c r="A30" s="15">
        <v>0.115</v>
      </c>
      <c r="B30" s="11">
        <f t="shared" si="0"/>
        <v>1483.5</v>
      </c>
      <c r="C30" t="s">
        <v>0</v>
      </c>
      <c r="D30" t="s">
        <v>4</v>
      </c>
      <c r="E30" s="16">
        <v>0.4</v>
      </c>
      <c r="F30" s="20">
        <f t="shared" si="1"/>
        <v>593.4</v>
      </c>
      <c r="G30" s="7" t="s">
        <v>0</v>
      </c>
      <c r="H30" s="20">
        <v>0</v>
      </c>
      <c r="I30" s="3"/>
      <c r="J30" s="28"/>
      <c r="K30" s="26"/>
      <c r="L30" s="1"/>
      <c r="M30" s="1"/>
    </row>
    <row r="31" spans="1:13" x14ac:dyDescent="0.3">
      <c r="A31" s="15">
        <v>6.4000000000000001E-2</v>
      </c>
      <c r="B31" s="11">
        <f t="shared" si="0"/>
        <v>825.6</v>
      </c>
      <c r="C31" t="s">
        <v>0</v>
      </c>
      <c r="D31" t="s">
        <v>26</v>
      </c>
      <c r="E31" s="16">
        <v>0.4</v>
      </c>
      <c r="F31" s="20">
        <f t="shared" si="1"/>
        <v>330.24</v>
      </c>
      <c r="G31" s="7" t="s">
        <v>0</v>
      </c>
      <c r="H31" s="20">
        <v>0</v>
      </c>
      <c r="I31" s="3" t="s">
        <v>0</v>
      </c>
      <c r="J31" s="28"/>
    </row>
    <row r="32" spans="1:13" ht="16.2" thickBot="1" x14ac:dyDescent="0.35">
      <c r="A32" s="15">
        <v>0.14000000000000001</v>
      </c>
      <c r="B32" s="11">
        <f t="shared" si="0"/>
        <v>1806.0000000000002</v>
      </c>
      <c r="C32" t="s">
        <v>0</v>
      </c>
      <c r="D32" t="s">
        <v>2</v>
      </c>
      <c r="E32" s="17">
        <v>1</v>
      </c>
      <c r="F32" s="18">
        <f t="shared" ref="F32" si="2">B32*E32</f>
        <v>1806.0000000000002</v>
      </c>
      <c r="G32" s="4" t="s">
        <v>0</v>
      </c>
      <c r="H32" s="4">
        <v>4570.47</v>
      </c>
      <c r="I32" s="5" t="s">
        <v>0</v>
      </c>
      <c r="J32" s="28"/>
    </row>
    <row r="33" spans="1:10" ht="16.2" thickBot="1" x14ac:dyDescent="0.35">
      <c r="A33" s="15">
        <v>4.0000000000000001E-3</v>
      </c>
      <c r="B33" s="11">
        <f t="shared" si="0"/>
        <v>51.6</v>
      </c>
      <c r="C33" t="s">
        <v>0</v>
      </c>
      <c r="D33" t="s">
        <v>28</v>
      </c>
      <c r="E33" s="17">
        <v>1</v>
      </c>
      <c r="F33" s="18">
        <f t="shared" si="1"/>
        <v>51.6</v>
      </c>
      <c r="G33" s="4" t="s">
        <v>0</v>
      </c>
      <c r="H33" s="4">
        <v>0</v>
      </c>
      <c r="I33" s="5" t="s">
        <v>0</v>
      </c>
      <c r="J33" s="24"/>
    </row>
    <row r="34" spans="1:10" x14ac:dyDescent="0.3">
      <c r="A34" s="15">
        <f>SUM(A27:A33)</f>
        <v>1</v>
      </c>
      <c r="B34" s="11"/>
      <c r="H34" s="11"/>
    </row>
    <row r="35" spans="1:10" x14ac:dyDescent="0.3">
      <c r="A35" t="s">
        <v>10</v>
      </c>
      <c r="B35" s="11">
        <f>SUM(B27:B33)</f>
        <v>12900.000000000002</v>
      </c>
      <c r="E35" t="s">
        <v>10</v>
      </c>
      <c r="F35" s="11">
        <f>SUM(F27:F33)</f>
        <v>7653.57</v>
      </c>
      <c r="G35" s="10">
        <f>F35/B35</f>
        <v>0.59329999999999994</v>
      </c>
      <c r="H35" s="11" t="s">
        <v>13</v>
      </c>
    </row>
    <row r="36" spans="1:10" x14ac:dyDescent="0.3">
      <c r="G36" s="47">
        <f>SQRT(G35)</f>
        <v>0.77025969646606851</v>
      </c>
      <c r="H36" s="48" t="s">
        <v>27</v>
      </c>
      <c r="I36" s="49"/>
    </row>
    <row r="37" spans="1:10" x14ac:dyDescent="0.3">
      <c r="B37" s="13"/>
      <c r="F37" s="15">
        <f>B32/F35</f>
        <v>0.23596831282656333</v>
      </c>
      <c r="G37" t="s">
        <v>29</v>
      </c>
    </row>
    <row r="38" spans="1:10" x14ac:dyDescent="0.3">
      <c r="B38" s="13"/>
    </row>
    <row r="39" spans="1:10" x14ac:dyDescent="0.3">
      <c r="B39" s="13"/>
      <c r="F39" s="15"/>
    </row>
    <row r="40" spans="1:10" x14ac:dyDescent="0.3">
      <c r="B40" s="13"/>
    </row>
    <row r="41" spans="1:10" x14ac:dyDescent="0.3">
      <c r="B41" s="13"/>
    </row>
    <row r="42" spans="1:10" x14ac:dyDescent="0.3">
      <c r="B42" s="13"/>
    </row>
    <row r="43" spans="1:10" x14ac:dyDescent="0.3">
      <c r="B43" s="13"/>
    </row>
    <row r="44" spans="1:10" x14ac:dyDescent="0.3">
      <c r="B44" s="13"/>
    </row>
    <row r="45" spans="1:10" x14ac:dyDescent="0.3">
      <c r="B45" s="13"/>
    </row>
    <row r="46" spans="1:10" x14ac:dyDescent="0.3">
      <c r="B46" s="13"/>
    </row>
    <row r="47" spans="1:10" x14ac:dyDescent="0.3">
      <c r="B47" s="13"/>
    </row>
    <row r="48" spans="1:10" x14ac:dyDescent="0.3">
      <c r="B48" s="13"/>
    </row>
    <row r="49" spans="2:2" x14ac:dyDescent="0.3">
      <c r="B49" s="13"/>
    </row>
    <row r="50" spans="2:2" x14ac:dyDescent="0.3">
      <c r="B50" s="13"/>
    </row>
    <row r="51" spans="2:2" x14ac:dyDescent="0.3">
      <c r="B51" s="13"/>
    </row>
    <row r="52" spans="2:2" x14ac:dyDescent="0.3">
      <c r="B52" s="13"/>
    </row>
    <row r="53" spans="2:2" x14ac:dyDescent="0.3">
      <c r="B53" s="13"/>
    </row>
    <row r="54" spans="2:2" x14ac:dyDescent="0.3">
      <c r="B54" s="13"/>
    </row>
    <row r="55" spans="2:2" x14ac:dyDescent="0.3">
      <c r="B55" s="13"/>
    </row>
    <row r="56" spans="2:2" x14ac:dyDescent="0.3">
      <c r="B56" s="13"/>
    </row>
    <row r="57" spans="2:2" x14ac:dyDescent="0.3">
      <c r="B57" s="13"/>
    </row>
    <row r="58" spans="2:2" x14ac:dyDescent="0.3">
      <c r="B58" s="13"/>
    </row>
    <row r="59" spans="2:2" x14ac:dyDescent="0.3">
      <c r="B59" s="13"/>
    </row>
    <row r="60" spans="2:2" x14ac:dyDescent="0.3">
      <c r="B60" s="13"/>
    </row>
    <row r="61" spans="2:2" x14ac:dyDescent="0.3">
      <c r="B61" s="13"/>
    </row>
    <row r="62" spans="2:2" x14ac:dyDescent="0.3">
      <c r="B62" s="13"/>
    </row>
    <row r="63" spans="2:2" x14ac:dyDescent="0.3">
      <c r="B63" s="13"/>
    </row>
  </sheetData>
  <pageMargins left="0.75" right="0.75" top="1" bottom="1" header="0.5" footer="0.5"/>
  <pageSetup paperSize="8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workbookViewId="0">
      <selection sqref="A1:I8"/>
    </sheetView>
  </sheetViews>
  <sheetFormatPr baseColWidth="10" defaultRowHeight="15.6" x14ac:dyDescent="0.3"/>
  <cols>
    <col min="1" max="1" width="19.69921875" customWidth="1"/>
    <col min="3" max="3" width="7.296875" customWidth="1"/>
  </cols>
  <sheetData>
    <row r="1" spans="1:18" x14ac:dyDescent="0.3">
      <c r="A1" t="s">
        <v>11</v>
      </c>
      <c r="C1" s="14">
        <v>2018</v>
      </c>
      <c r="E1" s="8" t="s">
        <v>9</v>
      </c>
      <c r="F1" s="2" t="s">
        <v>8</v>
      </c>
      <c r="G1" s="2"/>
      <c r="H1" s="2" t="s">
        <v>12</v>
      </c>
      <c r="I1" s="6"/>
      <c r="J1" s="1"/>
      <c r="K1" s="1"/>
    </row>
    <row r="2" spans="1:18" x14ac:dyDescent="0.3">
      <c r="B2">
        <v>12900</v>
      </c>
      <c r="C2" t="s">
        <v>0</v>
      </c>
      <c r="E2" s="19" t="s">
        <v>22</v>
      </c>
      <c r="F2" s="1"/>
      <c r="G2" s="1"/>
      <c r="H2" s="1"/>
      <c r="I2" s="3"/>
      <c r="J2" s="24"/>
      <c r="K2" s="1"/>
      <c r="R2" s="10">
        <v>0.4</v>
      </c>
    </row>
    <row r="3" spans="1:18" x14ac:dyDescent="0.3">
      <c r="A3" s="15">
        <v>0.34100000000000003</v>
      </c>
      <c r="B3" s="11">
        <f>A3*B2</f>
        <v>4398.9000000000005</v>
      </c>
      <c r="C3" t="s">
        <v>0</v>
      </c>
      <c r="D3" t="s">
        <v>1</v>
      </c>
      <c r="E3" s="16">
        <v>0.3</v>
      </c>
      <c r="F3" s="20">
        <f>B3*E3</f>
        <v>1319.67</v>
      </c>
      <c r="G3" s="7" t="s">
        <v>0</v>
      </c>
      <c r="H3" s="20">
        <v>0</v>
      </c>
      <c r="I3" s="3"/>
      <c r="J3" s="28"/>
      <c r="K3" s="20"/>
      <c r="L3" t="s">
        <v>19</v>
      </c>
      <c r="M3" s="10"/>
      <c r="N3">
        <f>P3*3.6</f>
        <v>2160</v>
      </c>
      <c r="O3" t="s">
        <v>0</v>
      </c>
      <c r="P3">
        <v>600</v>
      </c>
      <c r="Q3" t="s">
        <v>7</v>
      </c>
      <c r="R3">
        <f>R2*P3</f>
        <v>240</v>
      </c>
    </row>
    <row r="4" spans="1:18" x14ac:dyDescent="0.3">
      <c r="A4" s="21">
        <v>6.4000000000000001E-2</v>
      </c>
      <c r="B4" s="22">
        <f>A4*$B$2</f>
        <v>825.6</v>
      </c>
      <c r="C4" s="23" t="s">
        <v>0</v>
      </c>
      <c r="D4" s="23" t="s">
        <v>3</v>
      </c>
      <c r="E4" s="16">
        <v>0.4</v>
      </c>
      <c r="F4" s="20">
        <f t="shared" ref="F4:F8" si="0">B4*E4</f>
        <v>330.24</v>
      </c>
      <c r="G4" s="7" t="s">
        <v>0</v>
      </c>
      <c r="H4" s="20">
        <v>0</v>
      </c>
      <c r="I4" s="3"/>
      <c r="J4" s="28"/>
      <c r="K4" s="20"/>
      <c r="L4" t="s">
        <v>15</v>
      </c>
      <c r="N4" s="11">
        <f>F4+F6+F7</f>
        <v>1444.8000000000002</v>
      </c>
      <c r="O4" t="s">
        <v>16</v>
      </c>
      <c r="P4" s="11">
        <f>N4*N5/3.6</f>
        <v>160.53333333333336</v>
      </c>
      <c r="Q4" t="s">
        <v>7</v>
      </c>
    </row>
    <row r="5" spans="1:18" x14ac:dyDescent="0.3">
      <c r="A5" s="15">
        <v>0.14000000000000001</v>
      </c>
      <c r="B5" s="11">
        <f>A5*$B$2</f>
        <v>1806.0000000000002</v>
      </c>
      <c r="C5" t="s">
        <v>0</v>
      </c>
      <c r="D5" t="s">
        <v>2</v>
      </c>
      <c r="E5" s="16">
        <v>1</v>
      </c>
      <c r="F5" s="20">
        <f>B5*E5</f>
        <v>1806.0000000000002</v>
      </c>
      <c r="G5" s="7" t="s">
        <v>0</v>
      </c>
      <c r="H5" s="20">
        <f>SUM(F3:F7)</f>
        <v>4570.47</v>
      </c>
      <c r="I5" s="3"/>
      <c r="J5" s="28"/>
      <c r="K5" s="20"/>
      <c r="L5" s="9" t="s">
        <v>2</v>
      </c>
      <c r="N5">
        <v>0.4</v>
      </c>
      <c r="O5" t="s">
        <v>17</v>
      </c>
    </row>
    <row r="6" spans="1:18" x14ac:dyDescent="0.3">
      <c r="A6" s="15">
        <v>0.115</v>
      </c>
      <c r="B6" s="11">
        <f>A6*$B$2</f>
        <v>1483.5</v>
      </c>
      <c r="C6" t="s">
        <v>0</v>
      </c>
      <c r="D6" t="s">
        <v>4</v>
      </c>
      <c r="E6" s="16">
        <v>0.4</v>
      </c>
      <c r="F6" s="20">
        <f t="shared" si="0"/>
        <v>593.4</v>
      </c>
      <c r="G6" s="7" t="s">
        <v>0</v>
      </c>
      <c r="H6" s="20">
        <v>0</v>
      </c>
      <c r="I6" s="3"/>
      <c r="J6" s="28"/>
      <c r="K6" s="20"/>
      <c r="M6" t="s">
        <v>2</v>
      </c>
      <c r="N6" s="11">
        <f>B5</f>
        <v>1806.0000000000002</v>
      </c>
      <c r="O6" t="s">
        <v>18</v>
      </c>
      <c r="P6" s="11">
        <f>N6/3.6</f>
        <v>501.66666666666674</v>
      </c>
      <c r="Q6" t="s">
        <v>7</v>
      </c>
    </row>
    <row r="7" spans="1:18" x14ac:dyDescent="0.3">
      <c r="A7" s="15">
        <v>0.10100000000000001</v>
      </c>
      <c r="B7" s="11">
        <f>A7*$B$2</f>
        <v>1302.9000000000001</v>
      </c>
      <c r="C7" t="s">
        <v>0</v>
      </c>
      <c r="D7" t="s">
        <v>5</v>
      </c>
      <c r="E7" s="16">
        <v>0.4</v>
      </c>
      <c r="F7" s="20">
        <f t="shared" si="0"/>
        <v>521.16000000000008</v>
      </c>
      <c r="G7" s="7" t="s">
        <v>0</v>
      </c>
      <c r="H7" s="20">
        <v>0</v>
      </c>
      <c r="I7" s="3" t="s">
        <v>0</v>
      </c>
      <c r="J7" s="28"/>
      <c r="K7" s="20"/>
      <c r="L7" s="7"/>
      <c r="M7" s="20"/>
      <c r="N7" s="1"/>
      <c r="R7" s="10"/>
    </row>
    <row r="8" spans="1:18" ht="16.2" thickBot="1" x14ac:dyDescent="0.35">
      <c r="A8" s="15">
        <v>0.23499999999999999</v>
      </c>
      <c r="B8" s="11">
        <f>A8*$B$2</f>
        <v>3031.5</v>
      </c>
      <c r="C8" t="s">
        <v>0</v>
      </c>
      <c r="D8" t="s">
        <v>6</v>
      </c>
      <c r="E8" s="17">
        <v>1</v>
      </c>
      <c r="F8" s="18">
        <f t="shared" si="0"/>
        <v>3031.5</v>
      </c>
      <c r="G8" s="4" t="s">
        <v>0</v>
      </c>
      <c r="H8" s="18">
        <f>F8</f>
        <v>3031.5</v>
      </c>
      <c r="I8" s="5" t="s">
        <v>0</v>
      </c>
      <c r="J8" s="24"/>
      <c r="K8" s="27"/>
      <c r="L8" s="1"/>
      <c r="M8" s="27"/>
      <c r="N8" s="1"/>
    </row>
    <row r="9" spans="1:18" x14ac:dyDescent="0.3">
      <c r="A9" s="10"/>
      <c r="B9" s="11"/>
      <c r="H9" s="11"/>
      <c r="M9" s="11"/>
    </row>
    <row r="10" spans="1:18" x14ac:dyDescent="0.3">
      <c r="A10" t="s">
        <v>10</v>
      </c>
      <c r="B10" s="11">
        <f>SUM(B3:B8)</f>
        <v>12848.4</v>
      </c>
      <c r="E10" t="s">
        <v>10</v>
      </c>
      <c r="F10" s="11">
        <f>SUM(F3:F8)</f>
        <v>7601.97</v>
      </c>
      <c r="G10" s="10">
        <f>F10/B10</f>
        <v>0.59166666666666667</v>
      </c>
      <c r="H10" s="11" t="s">
        <v>13</v>
      </c>
      <c r="K10" s="11"/>
      <c r="L10" s="10"/>
      <c r="M10" s="11"/>
    </row>
    <row r="11" spans="1:18" x14ac:dyDescent="0.3">
      <c r="G11" s="10">
        <f>SQRT(G10)</f>
        <v>0.76919871728095512</v>
      </c>
      <c r="H11" s="11" t="s">
        <v>14</v>
      </c>
      <c r="L11" s="10"/>
      <c r="M11" s="11"/>
    </row>
    <row r="12" spans="1:18" x14ac:dyDescent="0.3">
      <c r="H12" s="10"/>
    </row>
    <row r="13" spans="1:18" x14ac:dyDescent="0.3">
      <c r="H13" s="12"/>
    </row>
    <row r="16" spans="1:18" x14ac:dyDescent="0.3">
      <c r="B16" s="13"/>
    </row>
    <row r="17" spans="2:2" x14ac:dyDescent="0.3">
      <c r="B17" s="13"/>
    </row>
    <row r="18" spans="2:2" x14ac:dyDescent="0.3">
      <c r="B18" s="13"/>
    </row>
    <row r="19" spans="2:2" x14ac:dyDescent="0.3">
      <c r="B19" s="13"/>
    </row>
    <row r="20" spans="2:2" x14ac:dyDescent="0.3">
      <c r="B20" s="13"/>
    </row>
    <row r="21" spans="2:2" x14ac:dyDescent="0.3">
      <c r="B21" s="13"/>
    </row>
    <row r="22" spans="2:2" x14ac:dyDescent="0.3">
      <c r="B22" s="13"/>
    </row>
    <row r="23" spans="2:2" x14ac:dyDescent="0.3">
      <c r="B23" s="13"/>
    </row>
    <row r="24" spans="2:2" x14ac:dyDescent="0.3">
      <c r="B24" s="13"/>
    </row>
    <row r="25" spans="2:2" x14ac:dyDescent="0.3">
      <c r="B25" s="13"/>
    </row>
    <row r="26" spans="2:2" x14ac:dyDescent="0.3">
      <c r="B26" s="13"/>
    </row>
    <row r="27" spans="2:2" x14ac:dyDescent="0.3">
      <c r="B27" s="13"/>
    </row>
    <row r="28" spans="2:2" x14ac:dyDescent="0.3">
      <c r="B28" s="13"/>
    </row>
    <row r="29" spans="2:2" x14ac:dyDescent="0.3">
      <c r="B29" s="13"/>
    </row>
    <row r="30" spans="2:2" x14ac:dyDescent="0.3">
      <c r="B30" s="13"/>
    </row>
    <row r="31" spans="2:2" x14ac:dyDescent="0.3">
      <c r="B31" s="13"/>
    </row>
    <row r="32" spans="2:2" x14ac:dyDescent="0.3">
      <c r="B32" s="13"/>
    </row>
    <row r="33" spans="1:13" x14ac:dyDescent="0.3">
      <c r="B33" s="13"/>
    </row>
    <row r="34" spans="1:13" x14ac:dyDescent="0.3">
      <c r="B34" s="13"/>
    </row>
    <row r="35" spans="1:13" ht="16.2" thickBot="1" x14ac:dyDescent="0.35">
      <c r="A35" t="s">
        <v>20</v>
      </c>
      <c r="B35" s="13"/>
    </row>
    <row r="36" spans="1:13" x14ac:dyDescent="0.3">
      <c r="B36" s="41">
        <v>2018</v>
      </c>
      <c r="C36" s="42">
        <v>2050</v>
      </c>
      <c r="D36" s="43"/>
      <c r="E36" s="44"/>
      <c r="F36" s="45"/>
      <c r="G36" s="46" t="s">
        <v>21</v>
      </c>
      <c r="J36" s="1"/>
      <c r="K36" s="1"/>
      <c r="L36" s="1"/>
      <c r="M36" s="1"/>
    </row>
    <row r="37" spans="1:13" x14ac:dyDescent="0.3">
      <c r="A37" t="s">
        <v>23</v>
      </c>
      <c r="B37" s="39">
        <f>B5</f>
        <v>1806.0000000000002</v>
      </c>
      <c r="C37" s="33">
        <f>H5</f>
        <v>4570.47</v>
      </c>
      <c r="D37" s="35" t="s">
        <v>0</v>
      </c>
      <c r="E37" s="29">
        <f>C37/3.6</f>
        <v>1269.575</v>
      </c>
      <c r="F37" s="30" t="s">
        <v>7</v>
      </c>
      <c r="G37" s="31">
        <f>C37/B37</f>
        <v>2.5307142857142857</v>
      </c>
      <c r="J37" s="24"/>
      <c r="K37" s="26"/>
      <c r="L37" s="1"/>
      <c r="M37" s="1"/>
    </row>
    <row r="38" spans="1:13" x14ac:dyDescent="0.3">
      <c r="A38" t="s">
        <v>24</v>
      </c>
      <c r="B38" s="39">
        <f>R2*N3</f>
        <v>864</v>
      </c>
      <c r="C38" s="33">
        <f>B38+F3</f>
        <v>2183.67</v>
      </c>
      <c r="D38" s="35" t="s">
        <v>0</v>
      </c>
      <c r="E38" s="29">
        <f t="shared" ref="E38:E39" si="1">C38/3.6</f>
        <v>606.57500000000005</v>
      </c>
      <c r="F38" s="30" t="s">
        <v>7</v>
      </c>
      <c r="G38" s="31">
        <f>C38/B38</f>
        <v>2.5273958333333333</v>
      </c>
      <c r="H38" s="10">
        <f>C38/C39</f>
        <v>0.62755088844631823</v>
      </c>
      <c r="J38" s="27"/>
      <c r="K38" s="26"/>
      <c r="L38" s="25"/>
      <c r="M38" s="1"/>
    </row>
    <row r="39" spans="1:13" ht="16.2" thickBot="1" x14ac:dyDescent="0.35">
      <c r="A39" t="s">
        <v>25</v>
      </c>
      <c r="B39" s="40">
        <f>N3</f>
        <v>2160</v>
      </c>
      <c r="C39" s="34">
        <f>B39+F3</f>
        <v>3479.67</v>
      </c>
      <c r="D39" s="36" t="s">
        <v>0</v>
      </c>
      <c r="E39" s="37">
        <f t="shared" si="1"/>
        <v>966.57500000000005</v>
      </c>
      <c r="F39" s="38" t="s">
        <v>7</v>
      </c>
      <c r="G39" s="32">
        <f>C39/B39</f>
        <v>1.6109583333333333</v>
      </c>
      <c r="J39" s="27"/>
      <c r="K39" s="26"/>
      <c r="L39" s="1"/>
      <c r="M39" s="1"/>
    </row>
    <row r="40" spans="1:13" x14ac:dyDescent="0.3">
      <c r="B40" s="13"/>
    </row>
    <row r="41" spans="1:13" x14ac:dyDescent="0.3">
      <c r="B41" s="13"/>
    </row>
    <row r="42" spans="1:13" x14ac:dyDescent="0.3">
      <c r="B42" s="13"/>
      <c r="F42" s="10"/>
    </row>
    <row r="43" spans="1:13" x14ac:dyDescent="0.3">
      <c r="B43" s="13"/>
    </row>
    <row r="44" spans="1:13" x14ac:dyDescent="0.3">
      <c r="B44" s="13"/>
    </row>
    <row r="45" spans="1:13" x14ac:dyDescent="0.3">
      <c r="B45" s="13"/>
    </row>
    <row r="46" spans="1:13" x14ac:dyDescent="0.3">
      <c r="B46" s="13"/>
    </row>
    <row r="47" spans="1:13" x14ac:dyDescent="0.3">
      <c r="B47" s="13"/>
    </row>
    <row r="48" spans="1:13" x14ac:dyDescent="0.3">
      <c r="B48" s="13"/>
    </row>
    <row r="49" spans="2:2" x14ac:dyDescent="0.3">
      <c r="B49" s="13"/>
    </row>
    <row r="50" spans="2:2" x14ac:dyDescent="0.3">
      <c r="B50" s="13"/>
    </row>
    <row r="51" spans="2:2" x14ac:dyDescent="0.3">
      <c r="B51" s="13"/>
    </row>
    <row r="52" spans="2:2" x14ac:dyDescent="0.3">
      <c r="B52" s="13"/>
    </row>
    <row r="53" spans="2:2" x14ac:dyDescent="0.3">
      <c r="B53" s="13"/>
    </row>
    <row r="54" spans="2:2" x14ac:dyDescent="0.3">
      <c r="B54" s="13"/>
    </row>
    <row r="55" spans="2:2" x14ac:dyDescent="0.3">
      <c r="B55" s="13"/>
    </row>
    <row r="56" spans="2:2" x14ac:dyDescent="0.3">
      <c r="B56" s="13"/>
    </row>
    <row r="57" spans="2:2" x14ac:dyDescent="0.3">
      <c r="B57" s="13"/>
    </row>
    <row r="58" spans="2:2" x14ac:dyDescent="0.3">
      <c r="B58" s="13"/>
    </row>
    <row r="59" spans="2:2" x14ac:dyDescent="0.3">
      <c r="B59" s="13"/>
    </row>
    <row r="60" spans="2:2" x14ac:dyDescent="0.3">
      <c r="B60" s="13"/>
    </row>
    <row r="61" spans="2:2" x14ac:dyDescent="0.3">
      <c r="B61" s="13"/>
    </row>
    <row r="62" spans="2:2" x14ac:dyDescent="0.3">
      <c r="B62" s="13"/>
    </row>
    <row r="63" spans="2:2" x14ac:dyDescent="0.3">
      <c r="B63" s="13"/>
    </row>
    <row r="64" spans="2:2" x14ac:dyDescent="0.3">
      <c r="B64" s="13"/>
    </row>
    <row r="65" spans="2:2" x14ac:dyDescent="0.3">
      <c r="B65" s="13"/>
    </row>
    <row r="66" spans="2:2" x14ac:dyDescent="0.3">
      <c r="B66" s="13"/>
    </row>
    <row r="67" spans="2:2" x14ac:dyDescent="0.3">
      <c r="B67" s="13"/>
    </row>
    <row r="68" spans="2:2" x14ac:dyDescent="0.3">
      <c r="B68" s="13"/>
    </row>
    <row r="69" spans="2:2" x14ac:dyDescent="0.3">
      <c r="B69" s="13"/>
    </row>
    <row r="70" spans="2:2" x14ac:dyDescent="0.3">
      <c r="B70" s="13"/>
    </row>
    <row r="71" spans="2:2" x14ac:dyDescent="0.3">
      <c r="B71" s="13"/>
    </row>
    <row r="72" spans="2:2" x14ac:dyDescent="0.3">
      <c r="B72" s="13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Energiebedarf_in_D_Grafik</vt:lpstr>
      <vt:lpstr>Energiebedarf_in_D_Berechnung</vt:lpstr>
    </vt:vector>
  </TitlesOfParts>
  <Company>DHBW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rupps</cp:lastModifiedBy>
  <cp:lastPrinted>2019-06-05T06:25:08Z</cp:lastPrinted>
  <dcterms:created xsi:type="dcterms:W3CDTF">2014-06-21T13:14:59Z</dcterms:created>
  <dcterms:modified xsi:type="dcterms:W3CDTF">2019-06-05T06:25:15Z</dcterms:modified>
</cp:coreProperties>
</file>