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33360" yWindow="17160" windowWidth="17460" windowHeight="20880" tabRatio="500" activeTab="1"/>
  </bookViews>
  <sheets>
    <sheet name="Redundanz" sheetId="4" r:id="rId1"/>
    <sheet name="Wirkungsgrad und Verluste" sheetId="6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00" i="6" l="1"/>
  <c r="Z99" i="6"/>
  <c r="AB95" i="6"/>
  <c r="W4" i="6"/>
  <c r="X4" i="6"/>
  <c r="Z4" i="6"/>
  <c r="W5" i="6"/>
  <c r="X5" i="6"/>
  <c r="Z5" i="6"/>
  <c r="W6" i="6"/>
  <c r="X6" i="6"/>
  <c r="Z6" i="6"/>
  <c r="W7" i="6"/>
  <c r="X7" i="6"/>
  <c r="Z7" i="6"/>
  <c r="W8" i="6"/>
  <c r="X8" i="6"/>
  <c r="Z8" i="6"/>
  <c r="W9" i="6"/>
  <c r="X9" i="6"/>
  <c r="Z9" i="6"/>
  <c r="W10" i="6"/>
  <c r="X10" i="6"/>
  <c r="Z10" i="6"/>
  <c r="W11" i="6"/>
  <c r="X11" i="6"/>
  <c r="Z11" i="6"/>
  <c r="W12" i="6"/>
  <c r="X12" i="6"/>
  <c r="Z12" i="6"/>
  <c r="W13" i="6"/>
  <c r="X13" i="6"/>
  <c r="Z13" i="6"/>
  <c r="W14" i="6"/>
  <c r="X14" i="6"/>
  <c r="Z14" i="6"/>
  <c r="W15" i="6"/>
  <c r="X15" i="6"/>
  <c r="Z15" i="6"/>
  <c r="W16" i="6"/>
  <c r="X16" i="6"/>
  <c r="Z16" i="6"/>
  <c r="W17" i="6"/>
  <c r="X17" i="6"/>
  <c r="Z17" i="6"/>
  <c r="W18" i="6"/>
  <c r="X18" i="6"/>
  <c r="Z18" i="6"/>
  <c r="W19" i="6"/>
  <c r="X19" i="6"/>
  <c r="Z19" i="6"/>
  <c r="W20" i="6"/>
  <c r="X20" i="6"/>
  <c r="Z20" i="6"/>
  <c r="W21" i="6"/>
  <c r="X21" i="6"/>
  <c r="Z21" i="6"/>
  <c r="W22" i="6"/>
  <c r="X22" i="6"/>
  <c r="Z22" i="6"/>
  <c r="W23" i="6"/>
  <c r="X23" i="6"/>
  <c r="Z23" i="6"/>
  <c r="W24" i="6"/>
  <c r="X24" i="6"/>
  <c r="Z24" i="6"/>
  <c r="W25" i="6"/>
  <c r="X25" i="6"/>
  <c r="Z25" i="6"/>
  <c r="W26" i="6"/>
  <c r="X26" i="6"/>
  <c r="Z26" i="6"/>
  <c r="W27" i="6"/>
  <c r="X27" i="6"/>
  <c r="Z27" i="6"/>
  <c r="W28" i="6"/>
  <c r="X28" i="6"/>
  <c r="Z28" i="6"/>
  <c r="W29" i="6"/>
  <c r="X29" i="6"/>
  <c r="Z29" i="6"/>
  <c r="W30" i="6"/>
  <c r="X30" i="6"/>
  <c r="Z30" i="6"/>
  <c r="W31" i="6"/>
  <c r="X31" i="6"/>
  <c r="Z31" i="6"/>
  <c r="W32" i="6"/>
  <c r="X32" i="6"/>
  <c r="Z32" i="6"/>
  <c r="W33" i="6"/>
  <c r="X33" i="6"/>
  <c r="Z33" i="6"/>
  <c r="W34" i="6"/>
  <c r="X34" i="6"/>
  <c r="Z34" i="6"/>
  <c r="W35" i="6"/>
  <c r="X35" i="6"/>
  <c r="Z35" i="6"/>
  <c r="W36" i="6"/>
  <c r="X36" i="6"/>
  <c r="Z36" i="6"/>
  <c r="W37" i="6"/>
  <c r="X37" i="6"/>
  <c r="Z37" i="6"/>
  <c r="W38" i="6"/>
  <c r="X38" i="6"/>
  <c r="Z38" i="6"/>
  <c r="W39" i="6"/>
  <c r="X39" i="6"/>
  <c r="Z39" i="6"/>
  <c r="W40" i="6"/>
  <c r="X40" i="6"/>
  <c r="Z40" i="6"/>
  <c r="W41" i="6"/>
  <c r="X41" i="6"/>
  <c r="Z41" i="6"/>
  <c r="W42" i="6"/>
  <c r="X42" i="6"/>
  <c r="Z42" i="6"/>
  <c r="W43" i="6"/>
  <c r="X43" i="6"/>
  <c r="Z43" i="6"/>
  <c r="W44" i="6"/>
  <c r="X44" i="6"/>
  <c r="Z44" i="6"/>
  <c r="W45" i="6"/>
  <c r="X45" i="6"/>
  <c r="Z45" i="6"/>
  <c r="W46" i="6"/>
  <c r="X46" i="6"/>
  <c r="Z46" i="6"/>
  <c r="W47" i="6"/>
  <c r="X47" i="6"/>
  <c r="Z47" i="6"/>
  <c r="W48" i="6"/>
  <c r="X48" i="6"/>
  <c r="Z48" i="6"/>
  <c r="W49" i="6"/>
  <c r="X49" i="6"/>
  <c r="Z49" i="6"/>
  <c r="W50" i="6"/>
  <c r="X50" i="6"/>
  <c r="Z50" i="6"/>
  <c r="W51" i="6"/>
  <c r="X51" i="6"/>
  <c r="Z51" i="6"/>
  <c r="W52" i="6"/>
  <c r="X52" i="6"/>
  <c r="Z52" i="6"/>
  <c r="W53" i="6"/>
  <c r="X53" i="6"/>
  <c r="Z53" i="6"/>
  <c r="W54" i="6"/>
  <c r="X54" i="6"/>
  <c r="Z54" i="6"/>
  <c r="W55" i="6"/>
  <c r="X55" i="6"/>
  <c r="Z55" i="6"/>
  <c r="W56" i="6"/>
  <c r="X56" i="6"/>
  <c r="Z56" i="6"/>
  <c r="W57" i="6"/>
  <c r="X57" i="6"/>
  <c r="Z57" i="6"/>
  <c r="W58" i="6"/>
  <c r="X58" i="6"/>
  <c r="Z58" i="6"/>
  <c r="W59" i="6"/>
  <c r="X59" i="6"/>
  <c r="Z59" i="6"/>
  <c r="W60" i="6"/>
  <c r="X60" i="6"/>
  <c r="Z60" i="6"/>
  <c r="W61" i="6"/>
  <c r="X61" i="6"/>
  <c r="Z61" i="6"/>
  <c r="W62" i="6"/>
  <c r="X62" i="6"/>
  <c r="Z62" i="6"/>
  <c r="W63" i="6"/>
  <c r="X63" i="6"/>
  <c r="Z63" i="6"/>
  <c r="W64" i="6"/>
  <c r="X64" i="6"/>
  <c r="Z64" i="6"/>
  <c r="W65" i="6"/>
  <c r="X65" i="6"/>
  <c r="Z65" i="6"/>
  <c r="W66" i="6"/>
  <c r="X66" i="6"/>
  <c r="Z66" i="6"/>
  <c r="W67" i="6"/>
  <c r="X67" i="6"/>
  <c r="Z67" i="6"/>
  <c r="W68" i="6"/>
  <c r="X68" i="6"/>
  <c r="Z68" i="6"/>
  <c r="W69" i="6"/>
  <c r="X69" i="6"/>
  <c r="Z69" i="6"/>
  <c r="W70" i="6"/>
  <c r="X70" i="6"/>
  <c r="Z70" i="6"/>
  <c r="W71" i="6"/>
  <c r="X71" i="6"/>
  <c r="Z71" i="6"/>
  <c r="W72" i="6"/>
  <c r="X72" i="6"/>
  <c r="Z72" i="6"/>
  <c r="W73" i="6"/>
  <c r="X73" i="6"/>
  <c r="Z73" i="6"/>
  <c r="W74" i="6"/>
  <c r="X74" i="6"/>
  <c r="Z74" i="6"/>
  <c r="W75" i="6"/>
  <c r="X75" i="6"/>
  <c r="Z75" i="6"/>
  <c r="W76" i="6"/>
  <c r="X76" i="6"/>
  <c r="Z76" i="6"/>
  <c r="W77" i="6"/>
  <c r="X77" i="6"/>
  <c r="Z77" i="6"/>
  <c r="W78" i="6"/>
  <c r="X78" i="6"/>
  <c r="Z78" i="6"/>
  <c r="W79" i="6"/>
  <c r="X79" i="6"/>
  <c r="Z79" i="6"/>
  <c r="W80" i="6"/>
  <c r="X80" i="6"/>
  <c r="Z80" i="6"/>
  <c r="W81" i="6"/>
  <c r="X81" i="6"/>
  <c r="Z81" i="6"/>
  <c r="W82" i="6"/>
  <c r="X82" i="6"/>
  <c r="Z82" i="6"/>
  <c r="W83" i="6"/>
  <c r="X83" i="6"/>
  <c r="Z83" i="6"/>
  <c r="W84" i="6"/>
  <c r="X84" i="6"/>
  <c r="Z84" i="6"/>
  <c r="W85" i="6"/>
  <c r="X85" i="6"/>
  <c r="Z85" i="6"/>
  <c r="W86" i="6"/>
  <c r="X86" i="6"/>
  <c r="Z86" i="6"/>
  <c r="W87" i="6"/>
  <c r="X87" i="6"/>
  <c r="Z87" i="6"/>
  <c r="W88" i="6"/>
  <c r="X88" i="6"/>
  <c r="Z88" i="6"/>
  <c r="W89" i="6"/>
  <c r="X89" i="6"/>
  <c r="Z89" i="6"/>
  <c r="W90" i="6"/>
  <c r="X90" i="6"/>
  <c r="Z90" i="6"/>
  <c r="W91" i="6"/>
  <c r="X91" i="6"/>
  <c r="Z91" i="6"/>
  <c r="W92" i="6"/>
  <c r="X92" i="6"/>
  <c r="Z92" i="6"/>
  <c r="W93" i="6"/>
  <c r="X93" i="6"/>
  <c r="Z93" i="6"/>
  <c r="W94" i="6"/>
  <c r="X94" i="6"/>
  <c r="Z94" i="6"/>
  <c r="W95" i="6"/>
  <c r="X95" i="6"/>
  <c r="Z95" i="6"/>
  <c r="W96" i="6"/>
  <c r="X96" i="6"/>
  <c r="Z96" i="6"/>
  <c r="W97" i="6"/>
  <c r="X97" i="6"/>
  <c r="Z97" i="6"/>
  <c r="W98" i="6"/>
  <c r="X98" i="6"/>
  <c r="Z98" i="6"/>
  <c r="Z3" i="6"/>
  <c r="W3" i="6"/>
  <c r="X3" i="6"/>
  <c r="X99" i="6"/>
  <c r="X100" i="6"/>
  <c r="D36" i="6"/>
  <c r="F36" i="6"/>
  <c r="O3" i="6"/>
  <c r="P3" i="6"/>
  <c r="O4" i="6"/>
  <c r="P4" i="6"/>
  <c r="O5" i="6"/>
  <c r="P5" i="6"/>
  <c r="O6" i="6"/>
  <c r="P6" i="6"/>
  <c r="O7" i="6"/>
  <c r="P7" i="6"/>
  <c r="O8" i="6"/>
  <c r="P8" i="6"/>
  <c r="O9" i="6"/>
  <c r="P9" i="6"/>
  <c r="O10" i="6"/>
  <c r="P10" i="6"/>
  <c r="O11" i="6"/>
  <c r="P11" i="6"/>
  <c r="O12" i="6"/>
  <c r="P12" i="6"/>
  <c r="O13" i="6"/>
  <c r="P13" i="6"/>
  <c r="O14" i="6"/>
  <c r="P14" i="6"/>
  <c r="O15" i="6"/>
  <c r="P15" i="6"/>
  <c r="O16" i="6"/>
  <c r="P16" i="6"/>
  <c r="O17" i="6"/>
  <c r="P17" i="6"/>
  <c r="O18" i="6"/>
  <c r="P18" i="6"/>
  <c r="O19" i="6"/>
  <c r="P19" i="6"/>
  <c r="O20" i="6"/>
  <c r="P20" i="6"/>
  <c r="O21" i="6"/>
  <c r="P21" i="6"/>
  <c r="O22" i="6"/>
  <c r="P22" i="6"/>
  <c r="O23" i="6"/>
  <c r="P23" i="6"/>
  <c r="O24" i="6"/>
  <c r="P24" i="6"/>
  <c r="O25" i="6"/>
  <c r="P25" i="6"/>
  <c r="O26" i="6"/>
  <c r="P26" i="6"/>
  <c r="O27" i="6"/>
  <c r="P27" i="6"/>
  <c r="O28" i="6"/>
  <c r="P28" i="6"/>
  <c r="O29" i="6"/>
  <c r="P29" i="6"/>
  <c r="O30" i="6"/>
  <c r="P30" i="6"/>
  <c r="O31" i="6"/>
  <c r="P31" i="6"/>
  <c r="O32" i="6"/>
  <c r="P32" i="6"/>
  <c r="O33" i="6"/>
  <c r="P33" i="6"/>
  <c r="O34" i="6"/>
  <c r="P34" i="6"/>
  <c r="O35" i="6"/>
  <c r="P35" i="6"/>
  <c r="O36" i="6"/>
  <c r="P36" i="6"/>
  <c r="O37" i="6"/>
  <c r="P37" i="6"/>
  <c r="O38" i="6"/>
  <c r="P38" i="6"/>
  <c r="O39" i="6"/>
  <c r="P39" i="6"/>
  <c r="O40" i="6"/>
  <c r="P40" i="6"/>
  <c r="O41" i="6"/>
  <c r="P41" i="6"/>
  <c r="O42" i="6"/>
  <c r="P42" i="6"/>
  <c r="O43" i="6"/>
  <c r="P43" i="6"/>
  <c r="O44" i="6"/>
  <c r="P44" i="6"/>
  <c r="O45" i="6"/>
  <c r="P45" i="6"/>
  <c r="O46" i="6"/>
  <c r="P46" i="6"/>
  <c r="O47" i="6"/>
  <c r="P47" i="6"/>
  <c r="O48" i="6"/>
  <c r="P48" i="6"/>
  <c r="O49" i="6"/>
  <c r="P49" i="6"/>
  <c r="O50" i="6"/>
  <c r="P50" i="6"/>
  <c r="O51" i="6"/>
  <c r="P51" i="6"/>
  <c r="O52" i="6"/>
  <c r="P52" i="6"/>
  <c r="O53" i="6"/>
  <c r="P53" i="6"/>
  <c r="O54" i="6"/>
  <c r="P54" i="6"/>
  <c r="O55" i="6"/>
  <c r="P55" i="6"/>
  <c r="O56" i="6"/>
  <c r="P56" i="6"/>
  <c r="O57" i="6"/>
  <c r="P57" i="6"/>
  <c r="O58" i="6"/>
  <c r="P58" i="6"/>
  <c r="O59" i="6"/>
  <c r="P59" i="6"/>
  <c r="O60" i="6"/>
  <c r="P60" i="6"/>
  <c r="O61" i="6"/>
  <c r="P61" i="6"/>
  <c r="O62" i="6"/>
  <c r="P62" i="6"/>
  <c r="O63" i="6"/>
  <c r="P63" i="6"/>
  <c r="O64" i="6"/>
  <c r="P64" i="6"/>
  <c r="O65" i="6"/>
  <c r="P65" i="6"/>
  <c r="O66" i="6"/>
  <c r="P66" i="6"/>
  <c r="O67" i="6"/>
  <c r="P67" i="6"/>
  <c r="O68" i="6"/>
  <c r="P68" i="6"/>
  <c r="O69" i="6"/>
  <c r="P69" i="6"/>
  <c r="O70" i="6"/>
  <c r="P70" i="6"/>
  <c r="O71" i="6"/>
  <c r="P71" i="6"/>
  <c r="O72" i="6"/>
  <c r="P72" i="6"/>
  <c r="O73" i="6"/>
  <c r="P73" i="6"/>
  <c r="O74" i="6"/>
  <c r="P74" i="6"/>
  <c r="O75" i="6"/>
  <c r="P75" i="6"/>
  <c r="O76" i="6"/>
  <c r="P76" i="6"/>
  <c r="O77" i="6"/>
  <c r="P77" i="6"/>
  <c r="O78" i="6"/>
  <c r="P78" i="6"/>
  <c r="O79" i="6"/>
  <c r="P79" i="6"/>
  <c r="O80" i="6"/>
  <c r="P80" i="6"/>
  <c r="O81" i="6"/>
  <c r="P81" i="6"/>
  <c r="O82" i="6"/>
  <c r="P82" i="6"/>
  <c r="O83" i="6"/>
  <c r="P83" i="6"/>
  <c r="O84" i="6"/>
  <c r="P84" i="6"/>
  <c r="O85" i="6"/>
  <c r="P85" i="6"/>
  <c r="O86" i="6"/>
  <c r="P86" i="6"/>
  <c r="O87" i="6"/>
  <c r="P87" i="6"/>
  <c r="O88" i="6"/>
  <c r="P88" i="6"/>
  <c r="O89" i="6"/>
  <c r="P89" i="6"/>
  <c r="O90" i="6"/>
  <c r="P90" i="6"/>
  <c r="O91" i="6"/>
  <c r="P91" i="6"/>
  <c r="O92" i="6"/>
  <c r="P92" i="6"/>
  <c r="O93" i="6"/>
  <c r="P93" i="6"/>
  <c r="O94" i="6"/>
  <c r="P94" i="6"/>
  <c r="O95" i="6"/>
  <c r="P95" i="6"/>
  <c r="O96" i="6"/>
  <c r="P96" i="6"/>
  <c r="O97" i="6"/>
  <c r="P97" i="6"/>
  <c r="O98" i="6"/>
  <c r="P98" i="6"/>
  <c r="P99" i="6"/>
  <c r="P100" i="6"/>
  <c r="D35" i="6"/>
  <c r="F35" i="6"/>
  <c r="F42" i="6"/>
  <c r="F34" i="6"/>
  <c r="P1" i="6"/>
  <c r="R1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3" i="6"/>
  <c r="O99" i="6"/>
  <c r="O100" i="6"/>
  <c r="N3" i="6"/>
  <c r="Q99" i="6"/>
  <c r="R99" i="6"/>
  <c r="Q100" i="6"/>
  <c r="R100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V3" i="6"/>
  <c r="V4" i="6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V66" i="6"/>
  <c r="V67" i="6"/>
  <c r="V68" i="6"/>
  <c r="V69" i="6"/>
  <c r="V70" i="6"/>
  <c r="V71" i="6"/>
  <c r="V72" i="6"/>
  <c r="V73" i="6"/>
  <c r="V74" i="6"/>
  <c r="V75" i="6"/>
  <c r="V76" i="6"/>
  <c r="V77" i="6"/>
  <c r="V78" i="6"/>
  <c r="V79" i="6"/>
  <c r="V80" i="6"/>
  <c r="V81" i="6"/>
  <c r="V82" i="6"/>
  <c r="V83" i="6"/>
  <c r="V84" i="6"/>
  <c r="V85" i="6"/>
  <c r="V86" i="6"/>
  <c r="V87" i="6"/>
  <c r="V88" i="6"/>
  <c r="V89" i="6"/>
  <c r="V90" i="6"/>
  <c r="V91" i="6"/>
  <c r="V92" i="6"/>
  <c r="V93" i="6"/>
  <c r="V94" i="6"/>
  <c r="V95" i="6"/>
  <c r="V96" i="6"/>
  <c r="V97" i="6"/>
  <c r="V98" i="6"/>
  <c r="V99" i="6"/>
  <c r="Y99" i="6"/>
  <c r="Y100" i="6"/>
  <c r="W99" i="6"/>
  <c r="W100" i="6"/>
  <c r="L55" i="4"/>
  <c r="AE55" i="4"/>
  <c r="AH55" i="4"/>
  <c r="AE65" i="4"/>
  <c r="L56" i="4"/>
  <c r="AE56" i="4"/>
  <c r="AH56" i="4"/>
  <c r="AE64" i="4"/>
  <c r="L57" i="4"/>
  <c r="AE57" i="4"/>
  <c r="AH57" i="4"/>
  <c r="AE63" i="4"/>
  <c r="L58" i="4"/>
  <c r="AE58" i="4"/>
  <c r="AH58" i="4"/>
  <c r="AE62" i="4"/>
  <c r="L59" i="4"/>
  <c r="AE59" i="4"/>
  <c r="AH59" i="4"/>
  <c r="AE61" i="4"/>
  <c r="B41" i="4"/>
  <c r="B42" i="4"/>
  <c r="B43" i="4"/>
  <c r="B44" i="4"/>
  <c r="B45" i="4"/>
  <c r="B46" i="4"/>
  <c r="B47" i="4"/>
  <c r="B48" i="4"/>
  <c r="B49" i="4"/>
  <c r="B50" i="4"/>
  <c r="H51" i="4"/>
  <c r="H36" i="4"/>
  <c r="AC3" i="4"/>
  <c r="D54" i="4"/>
  <c r="W53" i="4"/>
  <c r="N55" i="4"/>
  <c r="N65" i="4"/>
  <c r="N56" i="4"/>
  <c r="N64" i="4"/>
  <c r="N57" i="4"/>
  <c r="N63" i="4"/>
  <c r="N58" i="4"/>
  <c r="N62" i="4"/>
  <c r="N59" i="4"/>
  <c r="N61" i="4"/>
  <c r="O55" i="4"/>
  <c r="O65" i="4"/>
  <c r="O56" i="4"/>
  <c r="O64" i="4"/>
  <c r="O57" i="4"/>
  <c r="O63" i="4"/>
  <c r="O58" i="4"/>
  <c r="O62" i="4"/>
  <c r="O59" i="4"/>
  <c r="O61" i="4"/>
  <c r="P55" i="4"/>
  <c r="P65" i="4"/>
  <c r="P56" i="4"/>
  <c r="P64" i="4"/>
  <c r="P57" i="4"/>
  <c r="P63" i="4"/>
  <c r="P58" i="4"/>
  <c r="P62" i="4"/>
  <c r="P59" i="4"/>
  <c r="P61" i="4"/>
  <c r="Q55" i="4"/>
  <c r="Q65" i="4"/>
  <c r="Q56" i="4"/>
  <c r="Q64" i="4"/>
  <c r="Q57" i="4"/>
  <c r="Q63" i="4"/>
  <c r="Q58" i="4"/>
  <c r="Q62" i="4"/>
  <c r="Q59" i="4"/>
  <c r="Q61" i="4"/>
  <c r="R55" i="4"/>
  <c r="R65" i="4"/>
  <c r="R56" i="4"/>
  <c r="R64" i="4"/>
  <c r="R57" i="4"/>
  <c r="R63" i="4"/>
  <c r="R58" i="4"/>
  <c r="R62" i="4"/>
  <c r="R59" i="4"/>
  <c r="R61" i="4"/>
  <c r="S55" i="4"/>
  <c r="S65" i="4"/>
  <c r="S56" i="4"/>
  <c r="S64" i="4"/>
  <c r="S57" i="4"/>
  <c r="S63" i="4"/>
  <c r="S58" i="4"/>
  <c r="S62" i="4"/>
  <c r="S59" i="4"/>
  <c r="S61" i="4"/>
  <c r="T55" i="4"/>
  <c r="T65" i="4"/>
  <c r="T56" i="4"/>
  <c r="T64" i="4"/>
  <c r="T57" i="4"/>
  <c r="T63" i="4"/>
  <c r="T58" i="4"/>
  <c r="T62" i="4"/>
  <c r="T59" i="4"/>
  <c r="T61" i="4"/>
  <c r="U55" i="4"/>
  <c r="U65" i="4"/>
  <c r="U56" i="4"/>
  <c r="U64" i="4"/>
  <c r="U57" i="4"/>
  <c r="U63" i="4"/>
  <c r="U58" i="4"/>
  <c r="U62" i="4"/>
  <c r="U59" i="4"/>
  <c r="U61" i="4"/>
  <c r="V55" i="4"/>
  <c r="V65" i="4"/>
  <c r="V56" i="4"/>
  <c r="V64" i="4"/>
  <c r="V57" i="4"/>
  <c r="V63" i="4"/>
  <c r="V58" i="4"/>
  <c r="V62" i="4"/>
  <c r="V59" i="4"/>
  <c r="V61" i="4"/>
  <c r="W55" i="4"/>
  <c r="W65" i="4"/>
  <c r="W56" i="4"/>
  <c r="W64" i="4"/>
  <c r="W57" i="4"/>
  <c r="W63" i="4"/>
  <c r="W58" i="4"/>
  <c r="W62" i="4"/>
  <c r="W59" i="4"/>
  <c r="W61" i="4"/>
  <c r="X55" i="4"/>
  <c r="X65" i="4"/>
  <c r="X56" i="4"/>
  <c r="X64" i="4"/>
  <c r="X57" i="4"/>
  <c r="X63" i="4"/>
  <c r="X58" i="4"/>
  <c r="X62" i="4"/>
  <c r="X59" i="4"/>
  <c r="X61" i="4"/>
  <c r="Y55" i="4"/>
  <c r="Y65" i="4"/>
  <c r="Y56" i="4"/>
  <c r="Y64" i="4"/>
  <c r="Y57" i="4"/>
  <c r="Y63" i="4"/>
  <c r="Y58" i="4"/>
  <c r="Y62" i="4"/>
  <c r="Y59" i="4"/>
  <c r="Y61" i="4"/>
  <c r="Z55" i="4"/>
  <c r="Z65" i="4"/>
  <c r="Z56" i="4"/>
  <c r="Z64" i="4"/>
  <c r="Z57" i="4"/>
  <c r="Z63" i="4"/>
  <c r="Z58" i="4"/>
  <c r="Z62" i="4"/>
  <c r="Z59" i="4"/>
  <c r="Z61" i="4"/>
  <c r="AA55" i="4"/>
  <c r="AA65" i="4"/>
  <c r="AA56" i="4"/>
  <c r="AA64" i="4"/>
  <c r="AA57" i="4"/>
  <c r="AA63" i="4"/>
  <c r="AA58" i="4"/>
  <c r="AA62" i="4"/>
  <c r="AA59" i="4"/>
  <c r="AA61" i="4"/>
  <c r="AB55" i="4"/>
  <c r="AB65" i="4"/>
  <c r="AB56" i="4"/>
  <c r="AB64" i="4"/>
  <c r="AB57" i="4"/>
  <c r="AB63" i="4"/>
  <c r="AB58" i="4"/>
  <c r="AB62" i="4"/>
  <c r="AB59" i="4"/>
  <c r="AB61" i="4"/>
  <c r="AC55" i="4"/>
  <c r="AC65" i="4"/>
  <c r="AC56" i="4"/>
  <c r="AC64" i="4"/>
  <c r="AC57" i="4"/>
  <c r="AC63" i="4"/>
  <c r="AC58" i="4"/>
  <c r="AC62" i="4"/>
  <c r="AC59" i="4"/>
  <c r="AC61" i="4"/>
  <c r="AD55" i="4"/>
  <c r="AD65" i="4"/>
  <c r="AD56" i="4"/>
  <c r="AD64" i="4"/>
  <c r="AD57" i="4"/>
  <c r="AD63" i="4"/>
  <c r="AD58" i="4"/>
  <c r="AD62" i="4"/>
  <c r="AD59" i="4"/>
  <c r="AD61" i="4"/>
  <c r="AF55" i="4"/>
  <c r="AF65" i="4"/>
  <c r="AF56" i="4"/>
  <c r="AF64" i="4"/>
  <c r="AF57" i="4"/>
  <c r="AF63" i="4"/>
  <c r="AF58" i="4"/>
  <c r="AF62" i="4"/>
  <c r="AF59" i="4"/>
  <c r="AF61" i="4"/>
  <c r="AG55" i="4"/>
  <c r="AG65" i="4"/>
  <c r="AG56" i="4"/>
  <c r="AG64" i="4"/>
  <c r="AG57" i="4"/>
  <c r="AG63" i="4"/>
  <c r="AG58" i="4"/>
  <c r="AG62" i="4"/>
  <c r="AG59" i="4"/>
  <c r="AG61" i="4"/>
  <c r="M55" i="4"/>
  <c r="M65" i="4"/>
  <c r="M56" i="4"/>
  <c r="M64" i="4"/>
  <c r="M57" i="4"/>
  <c r="M63" i="4"/>
  <c r="M58" i="4"/>
  <c r="M62" i="4"/>
  <c r="M59" i="4"/>
  <c r="M61" i="4"/>
  <c r="L65" i="4"/>
  <c r="L64" i="4"/>
  <c r="L63" i="4"/>
  <c r="L62" i="4"/>
  <c r="L61" i="4"/>
  <c r="H49" i="4"/>
  <c r="H50" i="4"/>
  <c r="H38" i="4"/>
  <c r="H39" i="4"/>
  <c r="H54" i="4"/>
  <c r="H55" i="4"/>
  <c r="H37" i="4"/>
  <c r="H56" i="4"/>
  <c r="H48" i="4"/>
  <c r="H57" i="4"/>
  <c r="H47" i="4"/>
  <c r="H35" i="4"/>
  <c r="H58" i="4"/>
  <c r="G50" i="4"/>
  <c r="G38" i="4"/>
  <c r="G55" i="4"/>
  <c r="G49" i="4"/>
  <c r="G37" i="4"/>
  <c r="G56" i="4"/>
  <c r="G48" i="4"/>
  <c r="G36" i="4"/>
  <c r="G57" i="4"/>
  <c r="G47" i="4"/>
  <c r="G35" i="4"/>
  <c r="G58" i="4"/>
  <c r="G46" i="4"/>
  <c r="G34" i="4"/>
  <c r="G59" i="4"/>
  <c r="E48" i="4"/>
  <c r="E36" i="4"/>
  <c r="E57" i="4"/>
  <c r="E47" i="4"/>
  <c r="E35" i="4"/>
  <c r="E58" i="4"/>
  <c r="E46" i="4"/>
  <c r="E34" i="4"/>
  <c r="E59" i="4"/>
  <c r="E45" i="4"/>
  <c r="E33" i="4"/>
  <c r="E60" i="4"/>
  <c r="E44" i="4"/>
  <c r="E32" i="4"/>
  <c r="E61" i="4"/>
  <c r="F49" i="4"/>
  <c r="F37" i="4"/>
  <c r="F56" i="4"/>
  <c r="F48" i="4"/>
  <c r="F36" i="4"/>
  <c r="F57" i="4"/>
  <c r="F47" i="4"/>
  <c r="F35" i="4"/>
  <c r="F58" i="4"/>
  <c r="F46" i="4"/>
  <c r="F34" i="4"/>
  <c r="F59" i="4"/>
  <c r="F45" i="4"/>
  <c r="F33" i="4"/>
  <c r="F60" i="4"/>
  <c r="D47" i="4"/>
  <c r="D35" i="4"/>
  <c r="D58" i="4"/>
  <c r="D46" i="4"/>
  <c r="D34" i="4"/>
  <c r="D59" i="4"/>
  <c r="D45" i="4"/>
  <c r="D33" i="4"/>
  <c r="D60" i="4"/>
  <c r="D44" i="4"/>
  <c r="D32" i="4"/>
  <c r="D61" i="4"/>
  <c r="D43" i="4"/>
  <c r="D31" i="4"/>
  <c r="D62" i="4"/>
  <c r="C46" i="4"/>
  <c r="C34" i="4"/>
  <c r="C59" i="4"/>
  <c r="H46" i="4"/>
  <c r="G45" i="4"/>
  <c r="H45" i="4"/>
  <c r="F44" i="4"/>
  <c r="G44" i="4"/>
  <c r="H44" i="4"/>
  <c r="E43" i="4"/>
  <c r="F43" i="4"/>
  <c r="G43" i="4"/>
  <c r="H43" i="4"/>
  <c r="D42" i="4"/>
  <c r="E42" i="4"/>
  <c r="F42" i="4"/>
  <c r="G42" i="4"/>
  <c r="H42" i="4"/>
  <c r="D41" i="4"/>
  <c r="E41" i="4"/>
  <c r="F41" i="4"/>
  <c r="G41" i="4"/>
  <c r="H41" i="4"/>
  <c r="C41" i="4"/>
  <c r="H34" i="4"/>
  <c r="G33" i="4"/>
  <c r="H33" i="4"/>
  <c r="F32" i="4"/>
  <c r="G32" i="4"/>
  <c r="H32" i="4"/>
  <c r="E31" i="4"/>
  <c r="F31" i="4"/>
  <c r="G31" i="4"/>
  <c r="H31" i="4"/>
  <c r="D30" i="4"/>
  <c r="E30" i="4"/>
  <c r="F30" i="4"/>
  <c r="G30" i="4"/>
  <c r="H30" i="4"/>
  <c r="D29" i="4"/>
  <c r="E29" i="4"/>
  <c r="F29" i="4"/>
  <c r="G29" i="4"/>
  <c r="H29" i="4"/>
  <c r="C29" i="4"/>
  <c r="C45" i="4"/>
  <c r="C33" i="4"/>
  <c r="C60" i="4"/>
  <c r="C44" i="4"/>
  <c r="C32" i="4"/>
  <c r="C61" i="4"/>
  <c r="C43" i="4"/>
  <c r="C31" i="4"/>
  <c r="C62" i="4"/>
  <c r="C42" i="4"/>
  <c r="C30" i="4"/>
  <c r="C63" i="4"/>
  <c r="E1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M4" i="4"/>
  <c r="AD3" i="4"/>
  <c r="AE3" i="4"/>
  <c r="AF3" i="4"/>
  <c r="AG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E9" i="4"/>
</calcChain>
</file>

<file path=xl/sharedStrings.xml><?xml version="1.0" encoding="utf-8"?>
<sst xmlns="http://schemas.openxmlformats.org/spreadsheetml/2006/main" count="71" uniqueCount="52">
  <si>
    <t>N=</t>
  </si>
  <si>
    <t>Ri=</t>
  </si>
  <si>
    <t>number of subsystems</t>
  </si>
  <si>
    <t>reliability (availability) of single subsystem (for the duration of the mission)</t>
  </si>
  <si>
    <t>k=</t>
  </si>
  <si>
    <t>n=</t>
  </si>
  <si>
    <t>System of n equal subsystems</t>
  </si>
  <si>
    <t>redundant subsystems</t>
  </si>
  <si>
    <t>series reliability:</t>
  </si>
  <si>
    <t>R=</t>
  </si>
  <si>
    <t>Index i=</t>
  </si>
  <si>
    <t>component reliability</t>
  </si>
  <si>
    <t>system</t>
  </si>
  <si>
    <t>reliability</t>
  </si>
  <si>
    <t>system reliability</t>
  </si>
  <si>
    <t>k out of n redundancy:</t>
  </si>
  <si>
    <t>index n</t>
  </si>
  <si>
    <t>index r</t>
  </si>
  <si>
    <t>Index k=</t>
  </si>
  <si>
    <t>Rs(k,n,R)</t>
  </si>
  <si>
    <t>Uhrzeit</t>
  </si>
  <si>
    <t>HO Lastprofil</t>
  </si>
  <si>
    <t>Last/Sr</t>
  </si>
  <si>
    <t>P0/Sr</t>
  </si>
  <si>
    <t>P0/SR</t>
  </si>
  <si>
    <t>G2 Lastprofil</t>
  </si>
  <si>
    <t>P0=</t>
  </si>
  <si>
    <t>kW</t>
  </si>
  <si>
    <t>Summe:</t>
  </si>
  <si>
    <t xml:space="preserve">Beispiel: </t>
  </si>
  <si>
    <t>Sr =</t>
  </si>
  <si>
    <t>kVA</t>
  </si>
  <si>
    <t>p0=</t>
  </si>
  <si>
    <t>pk=</t>
  </si>
  <si>
    <t>System 1 mit</t>
  </si>
  <si>
    <t xml:space="preserve"> konstanten </t>
  </si>
  <si>
    <t>Leerlaufverlusten</t>
  </si>
  <si>
    <t>System 2 nur mit</t>
  </si>
  <si>
    <t>lastabhängigen</t>
  </si>
  <si>
    <t>Verlusten</t>
  </si>
  <si>
    <t>p01=P01/Sr</t>
  </si>
  <si>
    <t>p02=P02/SR</t>
  </si>
  <si>
    <t>eta2=</t>
  </si>
  <si>
    <t>pk1ges</t>
  </si>
  <si>
    <t>pk2ges</t>
  </si>
  <si>
    <t>eta1 =</t>
  </si>
  <si>
    <t>PEI=</t>
  </si>
  <si>
    <t>pges Lastprofil 1:</t>
  </si>
  <si>
    <t>pges Lastprofil 2:</t>
  </si>
  <si>
    <t>eta ges=</t>
  </si>
  <si>
    <t>Verluste mit Profil Haushale H0</t>
  </si>
  <si>
    <t>Verluste mit Profil Gewerbe 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</si>
</sst>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0.0000"/>
    <numFmt numFmtId="166" formatCode="0.000000%"/>
    <numFmt numFmtId="167" formatCode="0.0000%"/>
    <numFmt numFmtId="168" formatCode="0.0000000"/>
    <numFmt numFmtId="169" formatCode="h:mm"/>
    <numFmt numFmtId="170" formatCode="0.00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3B3B3B"/>
      <name val="Segoe UI"/>
      <family val="2"/>
    </font>
    <font>
      <b/>
      <sz val="10"/>
      <color rgb="FF3B3B3B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166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6" fontId="1" fillId="0" borderId="0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1" fillId="0" borderId="8" xfId="0" applyNumberFormat="1" applyFont="1" applyBorder="1" applyAlignment="1">
      <alignment horizontal="center"/>
    </xf>
    <xf numFmtId="166" fontId="1" fillId="5" borderId="2" xfId="0" applyNumberFormat="1" applyFont="1" applyFill="1" applyBorder="1" applyAlignment="1">
      <alignment horizontal="center"/>
    </xf>
    <xf numFmtId="166" fontId="1" fillId="5" borderId="0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13" xfId="0" applyFont="1" applyBorder="1"/>
    <xf numFmtId="0" fontId="1" fillId="0" borderId="14" xfId="0" applyFont="1" applyBorder="1"/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6" xfId="0" applyBorder="1"/>
    <xf numFmtId="165" fontId="0" fillId="0" borderId="0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165" fontId="1" fillId="0" borderId="0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" fillId="3" borderId="0" xfId="0" applyNumberFormat="1" applyFont="1" applyFill="1" applyBorder="1" applyAlignment="1">
      <alignment horizontal="center"/>
    </xf>
    <xf numFmtId="165" fontId="1" fillId="3" borderId="2" xfId="0" applyNumberFormat="1" applyFont="1" applyFill="1" applyBorder="1" applyAlignment="1">
      <alignment horizontal="center"/>
    </xf>
    <xf numFmtId="165" fontId="1" fillId="3" borderId="7" xfId="0" applyNumberFormat="1" applyFont="1" applyFill="1" applyBorder="1" applyAlignment="1">
      <alignment horizontal="center"/>
    </xf>
    <xf numFmtId="165" fontId="1" fillId="6" borderId="0" xfId="0" applyNumberFormat="1" applyFont="1" applyFill="1" applyBorder="1" applyAlignment="1">
      <alignment horizontal="center"/>
    </xf>
    <xf numFmtId="165" fontId="1" fillId="6" borderId="2" xfId="0" applyNumberFormat="1" applyFont="1" applyFill="1" applyBorder="1" applyAlignment="1">
      <alignment horizontal="center"/>
    </xf>
    <xf numFmtId="165" fontId="1" fillId="6" borderId="7" xfId="0" applyNumberFormat="1" applyFont="1" applyFill="1" applyBorder="1" applyAlignment="1">
      <alignment horizontal="center"/>
    </xf>
    <xf numFmtId="165" fontId="1" fillId="7" borderId="0" xfId="0" applyNumberFormat="1" applyFont="1" applyFill="1" applyBorder="1" applyAlignment="1">
      <alignment horizontal="center"/>
    </xf>
    <xf numFmtId="165" fontId="1" fillId="7" borderId="2" xfId="0" applyNumberFormat="1" applyFont="1" applyFill="1" applyBorder="1" applyAlignment="1">
      <alignment horizontal="center"/>
    </xf>
    <xf numFmtId="165" fontId="1" fillId="7" borderId="7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1" fillId="5" borderId="2" xfId="0" applyNumberFormat="1" applyFont="1" applyFill="1" applyBorder="1" applyAlignment="1">
      <alignment horizontal="center"/>
    </xf>
    <xf numFmtId="166" fontId="1" fillId="5" borderId="2" xfId="0" applyNumberFormat="1" applyFont="1" applyFill="1" applyBorder="1" applyAlignment="1">
      <alignment horizontal="right"/>
    </xf>
    <xf numFmtId="166" fontId="1" fillId="3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4" borderId="11" xfId="0" applyFont="1" applyFill="1" applyBorder="1" applyAlignment="1">
      <alignment horizontal="center"/>
    </xf>
    <xf numFmtId="167" fontId="0" fillId="4" borderId="11" xfId="0" applyNumberFormat="1" applyFill="1" applyBorder="1"/>
    <xf numFmtId="167" fontId="0" fillId="0" borderId="0" xfId="0" applyNumberFormat="1"/>
    <xf numFmtId="168" fontId="1" fillId="0" borderId="0" xfId="0" applyNumberFormat="1" applyFont="1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/>
    <xf numFmtId="0" fontId="5" fillId="0" borderId="0" xfId="0" applyFont="1"/>
    <xf numFmtId="169" fontId="0" fillId="0" borderId="4" xfId="0" applyNumberFormat="1" applyFill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169" fontId="0" fillId="8" borderId="4" xfId="0" applyNumberFormat="1" applyFill="1" applyBorder="1" applyAlignment="1">
      <alignment horizontal="center"/>
    </xf>
    <xf numFmtId="170" fontId="0" fillId="8" borderId="4" xfId="0" applyNumberFormat="1" applyFill="1" applyBorder="1" applyAlignment="1">
      <alignment horizontal="center"/>
    </xf>
    <xf numFmtId="170" fontId="0" fillId="0" borderId="4" xfId="0" applyNumberFormat="1" applyBorder="1" applyAlignment="1">
      <alignment horizontal="center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top" wrapText="1"/>
    </xf>
    <xf numFmtId="170" fontId="0" fillId="0" borderId="4" xfId="0" applyNumberForma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169" fontId="0" fillId="8" borderId="6" xfId="0" applyNumberFormat="1" applyFill="1" applyBorder="1" applyAlignment="1">
      <alignment horizontal="center"/>
    </xf>
    <xf numFmtId="170" fontId="0" fillId="8" borderId="6" xfId="0" applyNumberFormat="1" applyFill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 vertical="center"/>
    </xf>
    <xf numFmtId="0" fontId="5" fillId="0" borderId="0" xfId="0" applyFont="1" applyFill="1" applyBorder="1"/>
    <xf numFmtId="0" fontId="0" fillId="0" borderId="0" xfId="0" applyFill="1" applyBorder="1"/>
    <xf numFmtId="169" fontId="0" fillId="0" borderId="0" xfId="0" applyNumberFormat="1" applyFill="1" applyBorder="1" applyAlignment="1">
      <alignment horizontal="center"/>
    </xf>
    <xf numFmtId="169" fontId="0" fillId="8" borderId="0" xfId="0" applyNumberFormat="1" applyFill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10" fontId="7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left" vertical="top" wrapText="1"/>
    </xf>
    <xf numFmtId="0" fontId="0" fillId="0" borderId="16" xfId="0" applyFill="1" applyBorder="1"/>
    <xf numFmtId="0" fontId="7" fillId="0" borderId="17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left" vertical="top" wrapText="1"/>
    </xf>
    <xf numFmtId="10" fontId="7" fillId="0" borderId="21" xfId="0" applyNumberFormat="1" applyFont="1" applyFill="1" applyBorder="1" applyAlignment="1">
      <alignment horizontal="center" vertical="top" wrapText="1"/>
    </xf>
    <xf numFmtId="0" fontId="7" fillId="0" borderId="21" xfId="0" applyFont="1" applyFill="1" applyBorder="1" applyAlignment="1">
      <alignment horizontal="left" vertical="top" wrapText="1"/>
    </xf>
    <xf numFmtId="0" fontId="0" fillId="0" borderId="21" xfId="0" applyFill="1" applyBorder="1"/>
    <xf numFmtId="10" fontId="0" fillId="3" borderId="11" xfId="0" applyNumberFormat="1" applyFill="1" applyBorder="1" applyAlignment="1">
      <alignment horizontal="center"/>
    </xf>
    <xf numFmtId="10" fontId="0" fillId="3" borderId="11" xfId="0" applyNumberFormat="1" applyFill="1" applyBorder="1"/>
    <xf numFmtId="164" fontId="7" fillId="0" borderId="22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/>
    </xf>
    <xf numFmtId="10" fontId="7" fillId="0" borderId="0" xfId="0" applyNumberFormat="1" applyFont="1" applyFill="1" applyBorder="1" applyAlignment="1">
      <alignment horizontal="left" vertical="top" wrapText="1"/>
    </xf>
    <xf numFmtId="10" fontId="0" fillId="3" borderId="0" xfId="0" applyNumberFormat="1" applyFill="1" applyAlignment="1">
      <alignment horizontal="center"/>
    </xf>
    <xf numFmtId="10" fontId="0" fillId="0" borderId="0" xfId="0" applyNumberFormat="1"/>
    <xf numFmtId="164" fontId="7" fillId="0" borderId="0" xfId="0" applyNumberFormat="1" applyFont="1" applyFill="1" applyBorder="1" applyAlignment="1">
      <alignment horizontal="center" vertical="top" wrapText="1"/>
    </xf>
  </cellXfs>
  <cellStyles count="140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7" builtinId="9" hidden="1"/>
    <cellStyle name="Besuchter Link" xfId="28" builtinId="9" hidden="1"/>
    <cellStyle name="Besuchter Link" xfId="29" builtinId="9" hidden="1"/>
    <cellStyle name="Besuchter Link" xfId="30" builtinId="9" hidden="1"/>
    <cellStyle name="Besuchter Link" xfId="31" builtinId="9" hidden="1"/>
    <cellStyle name="Besuchter Link" xfId="32" builtinId="9" hidden="1"/>
    <cellStyle name="Besuchter Link" xfId="33" builtinId="9" hidden="1"/>
    <cellStyle name="Besuchter Link" xfId="34" builtinId="9" hidden="1"/>
    <cellStyle name="Besuchter Link" xfId="35" builtinId="9" hidden="1"/>
    <cellStyle name="Besuchter Link" xfId="36" builtinId="9" hidden="1"/>
    <cellStyle name="Besuchter Link" xfId="37" builtinId="9" hidden="1"/>
    <cellStyle name="Besuchter Link" xfId="38" builtinId="9" hidden="1"/>
    <cellStyle name="Besuchter Link" xfId="39" builtinId="9" hidden="1"/>
    <cellStyle name="Besuchter Link" xfId="40" builtinId="9" hidden="1"/>
    <cellStyle name="Besuchter Link" xfId="41" builtinId="9" hidden="1"/>
    <cellStyle name="Besuchter Link" xfId="42" builtinId="9" hidden="1"/>
    <cellStyle name="Besuchter Link" xfId="43" builtinId="9" hidden="1"/>
    <cellStyle name="Besuchter Link" xfId="44" builtinId="9" hidden="1"/>
    <cellStyle name="Besuchter Link" xfId="45" builtinId="9" hidden="1"/>
    <cellStyle name="Besuchter Link" xfId="46" builtinId="9" hidden="1"/>
    <cellStyle name="Besuchter Link" xfId="47" builtinId="9" hidden="1"/>
    <cellStyle name="Besuchter Link" xfId="48" builtinId="9" hidden="1"/>
    <cellStyle name="Besuchter Link" xfId="49" builtinId="9" hidden="1"/>
    <cellStyle name="Besuchter Link" xfId="50" builtinId="9" hidden="1"/>
    <cellStyle name="Besuchter Link" xfId="51" builtinId="9" hidden="1"/>
    <cellStyle name="Besuchter Link" xfId="52" builtinId="9" hidden="1"/>
    <cellStyle name="Besuchter Link" xfId="53" builtinId="9" hidden="1"/>
    <cellStyle name="Besuchter Link" xfId="54" builtinId="9" hidden="1"/>
    <cellStyle name="Besuchter Link" xfId="55" builtinId="9" hidden="1"/>
    <cellStyle name="Besuchter Link" xfId="56" builtinId="9" hidden="1"/>
    <cellStyle name="Besuchter Link" xfId="57" builtinId="9" hidden="1"/>
    <cellStyle name="Besuchter Link" xfId="58" builtinId="9" hidden="1"/>
    <cellStyle name="Besuchter Link" xfId="59" builtinId="9" hidden="1"/>
    <cellStyle name="Besuchter Link" xfId="60" builtinId="9" hidden="1"/>
    <cellStyle name="Besuchter Link" xfId="61" builtinId="9" hidden="1"/>
    <cellStyle name="Besuchter Link" xfId="62" builtinId="9" hidden="1"/>
    <cellStyle name="Besuchter Link" xfId="63" builtinId="9" hidden="1"/>
    <cellStyle name="Besuchter Link" xfId="64" builtinId="9" hidden="1"/>
    <cellStyle name="Besuchter Link" xfId="65" builtinId="9" hidden="1"/>
    <cellStyle name="Besuchter Link" xfId="66" builtinId="9" hidden="1"/>
    <cellStyle name="Besuchter Link" xfId="67" builtinId="9" hidden="1"/>
    <cellStyle name="Besuchter Link" xfId="68" builtinId="9" hidden="1"/>
    <cellStyle name="Besuchter Link" xfId="69" builtinId="9" hidden="1"/>
    <cellStyle name="Besuchter Link" xfId="70" builtinId="9" hidden="1"/>
    <cellStyle name="Besuchter Link" xfId="71" builtinId="9" hidden="1"/>
    <cellStyle name="Besuchter Link" xfId="72" builtinId="9" hidden="1"/>
    <cellStyle name="Besuchter Link" xfId="73" builtinId="9" hidden="1"/>
    <cellStyle name="Besuchter Link" xfId="74" builtinId="9" hidden="1"/>
    <cellStyle name="Besuchter Link" xfId="75" builtinId="9" hidden="1"/>
    <cellStyle name="Besuchter Link" xfId="76" builtinId="9" hidden="1"/>
    <cellStyle name="Besuchter Link" xfId="77" builtinId="9" hidden="1"/>
    <cellStyle name="Besuchter Link" xfId="78" builtinId="9" hidden="1"/>
    <cellStyle name="Besuchter Link" xfId="79" builtinId="9" hidden="1"/>
    <cellStyle name="Besuchter Link" xfId="80" builtinId="9" hidden="1"/>
    <cellStyle name="Besuchter Link" xfId="81" builtinId="9" hidden="1"/>
    <cellStyle name="Besuchter Link" xfId="82" builtinId="9" hidden="1"/>
    <cellStyle name="Besuchter Link" xfId="83" builtinId="9" hidden="1"/>
    <cellStyle name="Besuchter Link" xfId="84" builtinId="9" hidden="1"/>
    <cellStyle name="Besuchter Link" xfId="85" builtinId="9" hidden="1"/>
    <cellStyle name="Besuchter Link" xfId="86" builtinId="9" hidden="1"/>
    <cellStyle name="Besuchter Link" xfId="87" builtinId="9" hidden="1"/>
    <cellStyle name="Besuchter Link" xfId="88" builtinId="9" hidden="1"/>
    <cellStyle name="Besuchter Link" xfId="89" builtinId="9" hidden="1"/>
    <cellStyle name="Besuchter Link" xfId="90" builtinId="9" hidden="1"/>
    <cellStyle name="Besuchter Link" xfId="91" builtinId="9" hidden="1"/>
    <cellStyle name="Besuchter Link" xfId="92" builtinId="9" hidden="1"/>
    <cellStyle name="Besuchter Link" xfId="93" builtinId="9" hidden="1"/>
    <cellStyle name="Besuchter Link" xfId="94" builtinId="9" hidden="1"/>
    <cellStyle name="Besuchter Link" xfId="95" builtinId="9" hidden="1"/>
    <cellStyle name="Besuchter Link" xfId="96" builtinId="9" hidden="1"/>
    <cellStyle name="Besuchter Link" xfId="97" builtinId="9" hidden="1"/>
    <cellStyle name="Besuchter Link" xfId="98" builtinId="9" hidden="1"/>
    <cellStyle name="Besuchter Link" xfId="99" builtinId="9" hidden="1"/>
    <cellStyle name="Besuchter Link" xfId="100" builtinId="9" hidden="1"/>
    <cellStyle name="Besuchter Link" xfId="101" builtinId="9" hidden="1"/>
    <cellStyle name="Besuchter Link" xfId="102" builtinId="9" hidden="1"/>
    <cellStyle name="Besuchter Link" xfId="103" builtinId="9" hidden="1"/>
    <cellStyle name="Besuchter Link" xfId="104" builtinId="9" hidden="1"/>
    <cellStyle name="Besuchter Link" xfId="105" builtinId="9" hidden="1"/>
    <cellStyle name="Besuchter Link" xfId="107" builtinId="9" hidden="1"/>
    <cellStyle name="Besuchter Link" xfId="109" builtinId="9" hidden="1"/>
    <cellStyle name="Besuchter Link" xfId="111" builtinId="9" hidden="1"/>
    <cellStyle name="Besuchter Link" xfId="113" builtinId="9" hidden="1"/>
    <cellStyle name="Besuchter Link" xfId="115" builtinId="9" hidden="1"/>
    <cellStyle name="Besuchter Link" xfId="117" builtinId="9" hidden="1"/>
    <cellStyle name="Besuchter Link" xfId="119" builtinId="9" hidden="1"/>
    <cellStyle name="Besuchter Link" xfId="121" builtinId="9" hidden="1"/>
    <cellStyle name="Besuchter Link" xfId="123" builtinId="9" hidden="1"/>
    <cellStyle name="Besuchter Link" xfId="125" builtinId="9" hidden="1"/>
    <cellStyle name="Besuchter Link" xfId="127" builtinId="9" hidden="1"/>
    <cellStyle name="Besuchter Link" xfId="129" builtinId="9" hidden="1"/>
    <cellStyle name="Besuchter Link" xfId="131" builtinId="9" hidden="1"/>
    <cellStyle name="Besuchter Link" xfId="133" builtinId="9" hidden="1"/>
    <cellStyle name="Besuchter Link" xfId="135" builtinId="9" hidden="1"/>
    <cellStyle name="Besuchter Link" xfId="137" builtinId="9" hidden="1"/>
    <cellStyle name="Besuchter Link" xfId="139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Standard" xfId="0" builtinId="0"/>
  </cellStyles>
  <dxfs count="0"/>
  <tableStyles count="0" defaultTableStyle="TableStyleMedium9" defaultPivotStyle="PivotStyleMedium4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Redundanz!$L$3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Redundanz!$M$3:$AG$3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71B-489C-9EAA-75B4AFAF81BB}"/>
            </c:ext>
          </c:extLst>
        </c:ser>
        <c:ser>
          <c:idx val="2"/>
          <c:order val="1"/>
          <c:tx>
            <c:strRef>
              <c:f>Redundanz!$L$4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Redundanz!$M$4:$AG$4</c:f>
              <c:numCache>
                <c:formatCode>0.00</c:formatCode>
                <c:ptCount val="21"/>
                <c:pt idx="0">
                  <c:v>0.81</c:v>
                </c:pt>
                <c:pt idx="1">
                  <c:v>0.819025</c:v>
                </c:pt>
                <c:pt idx="2">
                  <c:v>0.8281</c:v>
                </c:pt>
                <c:pt idx="3">
                  <c:v>0.837225</c:v>
                </c:pt>
                <c:pt idx="4">
                  <c:v>0.8464</c:v>
                </c:pt>
                <c:pt idx="5">
                  <c:v>0.855625</c:v>
                </c:pt>
                <c:pt idx="6">
                  <c:v>0.8649</c:v>
                </c:pt>
                <c:pt idx="7">
                  <c:v>0.874225</c:v>
                </c:pt>
                <c:pt idx="8">
                  <c:v>0.8836</c:v>
                </c:pt>
                <c:pt idx="9">
                  <c:v>0.893025</c:v>
                </c:pt>
                <c:pt idx="10">
                  <c:v>0.9025</c:v>
                </c:pt>
                <c:pt idx="11">
                  <c:v>0.912025</c:v>
                </c:pt>
                <c:pt idx="12">
                  <c:v>0.9216</c:v>
                </c:pt>
                <c:pt idx="13">
                  <c:v>0.931225</c:v>
                </c:pt>
                <c:pt idx="14">
                  <c:v>0.9409</c:v>
                </c:pt>
                <c:pt idx="15">
                  <c:v>0.950625</c:v>
                </c:pt>
                <c:pt idx="16">
                  <c:v>0.9604</c:v>
                </c:pt>
                <c:pt idx="17">
                  <c:v>0.970225</c:v>
                </c:pt>
                <c:pt idx="18">
                  <c:v>0.9801</c:v>
                </c:pt>
                <c:pt idx="19">
                  <c:v>0.990025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71B-489C-9EAA-75B4AFAF81BB}"/>
            </c:ext>
          </c:extLst>
        </c:ser>
        <c:ser>
          <c:idx val="3"/>
          <c:order val="2"/>
          <c:tx>
            <c:strRef>
              <c:f>Redundanz!$L$5</c:f>
              <c:strCache>
                <c:ptCount val="1"/>
                <c:pt idx="0">
                  <c:v>3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Redundanz!$M$5:$AG$5</c:f>
              <c:numCache>
                <c:formatCode>0.00</c:formatCode>
                <c:ptCount val="21"/>
                <c:pt idx="0">
                  <c:v>0.729</c:v>
                </c:pt>
                <c:pt idx="1">
                  <c:v>0.741217625</c:v>
                </c:pt>
                <c:pt idx="2">
                  <c:v>0.753571</c:v>
                </c:pt>
                <c:pt idx="3">
                  <c:v>0.766060875</c:v>
                </c:pt>
                <c:pt idx="4">
                  <c:v>0.778688</c:v>
                </c:pt>
                <c:pt idx="5">
                  <c:v>0.791453125</c:v>
                </c:pt>
                <c:pt idx="6">
                  <c:v>0.804357</c:v>
                </c:pt>
                <c:pt idx="7">
                  <c:v>0.817400375</c:v>
                </c:pt>
                <c:pt idx="8">
                  <c:v>0.830584</c:v>
                </c:pt>
                <c:pt idx="9">
                  <c:v>0.843908625</c:v>
                </c:pt>
                <c:pt idx="10">
                  <c:v>0.857375</c:v>
                </c:pt>
                <c:pt idx="11">
                  <c:v>0.870983875</c:v>
                </c:pt>
                <c:pt idx="12">
                  <c:v>0.884736</c:v>
                </c:pt>
                <c:pt idx="13">
                  <c:v>0.898632125</c:v>
                </c:pt>
                <c:pt idx="14">
                  <c:v>0.912673</c:v>
                </c:pt>
                <c:pt idx="15">
                  <c:v>0.926859375</c:v>
                </c:pt>
                <c:pt idx="16">
                  <c:v>0.941192</c:v>
                </c:pt>
                <c:pt idx="17">
                  <c:v>0.955671625</c:v>
                </c:pt>
                <c:pt idx="18">
                  <c:v>0.970299</c:v>
                </c:pt>
                <c:pt idx="19">
                  <c:v>0.985074875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71B-489C-9EAA-75B4AFAF81BB}"/>
            </c:ext>
          </c:extLst>
        </c:ser>
        <c:ser>
          <c:idx val="4"/>
          <c:order val="3"/>
          <c:tx>
            <c:strRef>
              <c:f>Redundanz!$L$6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Redundanz!$M$6:$AG$6</c:f>
              <c:numCache>
                <c:formatCode>0.00</c:formatCode>
                <c:ptCount val="21"/>
                <c:pt idx="0">
                  <c:v>0.6561</c:v>
                </c:pt>
                <c:pt idx="1">
                  <c:v>0.670801950625</c:v>
                </c:pt>
                <c:pt idx="2">
                  <c:v>0.68574961</c:v>
                </c:pt>
                <c:pt idx="3">
                  <c:v>0.700945700625</c:v>
                </c:pt>
                <c:pt idx="4">
                  <c:v>0.71639296</c:v>
                </c:pt>
                <c:pt idx="5">
                  <c:v>0.732094140625</c:v>
                </c:pt>
                <c:pt idx="6">
                  <c:v>0.74805201</c:v>
                </c:pt>
                <c:pt idx="7">
                  <c:v>0.764269350625</c:v>
                </c:pt>
                <c:pt idx="8">
                  <c:v>0.78074896</c:v>
                </c:pt>
                <c:pt idx="9">
                  <c:v>0.797493650625</c:v>
                </c:pt>
                <c:pt idx="10">
                  <c:v>0.81450625</c:v>
                </c:pt>
                <c:pt idx="11">
                  <c:v>0.831789600625</c:v>
                </c:pt>
                <c:pt idx="12">
                  <c:v>0.84934656</c:v>
                </c:pt>
                <c:pt idx="13">
                  <c:v>0.867180000625</c:v>
                </c:pt>
                <c:pt idx="14">
                  <c:v>0.88529281</c:v>
                </c:pt>
                <c:pt idx="15">
                  <c:v>0.903687890625</c:v>
                </c:pt>
                <c:pt idx="16">
                  <c:v>0.92236816</c:v>
                </c:pt>
                <c:pt idx="17">
                  <c:v>0.941336550625</c:v>
                </c:pt>
                <c:pt idx="18">
                  <c:v>0.96059601</c:v>
                </c:pt>
                <c:pt idx="19">
                  <c:v>0.980149500625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71B-489C-9EAA-75B4AFAF81BB}"/>
            </c:ext>
          </c:extLst>
        </c:ser>
        <c:ser>
          <c:idx val="5"/>
          <c:order val="4"/>
          <c:tx>
            <c:strRef>
              <c:f>Redundanz!$L$7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Redundanz!$M$7:$AG$7</c:f>
              <c:numCache>
                <c:formatCode>0.00</c:formatCode>
                <c:ptCount val="21"/>
                <c:pt idx="0">
                  <c:v>0.59049</c:v>
                </c:pt>
                <c:pt idx="1">
                  <c:v>0.607075765315625</c:v>
                </c:pt>
                <c:pt idx="2">
                  <c:v>0.6240321451</c:v>
                </c:pt>
                <c:pt idx="3">
                  <c:v>0.641365316071875</c:v>
                </c:pt>
                <c:pt idx="4">
                  <c:v>0.6590815232</c:v>
                </c:pt>
                <c:pt idx="5">
                  <c:v>0.677187080078125</c:v>
                </c:pt>
                <c:pt idx="6">
                  <c:v>0.6956883693</c:v>
                </c:pt>
                <c:pt idx="7">
                  <c:v>0.714591842834375</c:v>
                </c:pt>
                <c:pt idx="8">
                  <c:v>0.7339040224</c:v>
                </c:pt>
                <c:pt idx="9">
                  <c:v>0.753631499840625</c:v>
                </c:pt>
                <c:pt idx="10">
                  <c:v>0.7737809375</c:v>
                </c:pt>
                <c:pt idx="11">
                  <c:v>0.794359068596875</c:v>
                </c:pt>
                <c:pt idx="12">
                  <c:v>0.8153726976</c:v>
                </c:pt>
                <c:pt idx="13">
                  <c:v>0.836828700603125</c:v>
                </c:pt>
                <c:pt idx="14">
                  <c:v>0.8587340257</c:v>
                </c:pt>
                <c:pt idx="15">
                  <c:v>0.881095693359375</c:v>
                </c:pt>
                <c:pt idx="16">
                  <c:v>0.9039207968</c:v>
                </c:pt>
                <c:pt idx="17">
                  <c:v>0.927216502365625</c:v>
                </c:pt>
                <c:pt idx="18">
                  <c:v>0.9509900499</c:v>
                </c:pt>
                <c:pt idx="19">
                  <c:v>0.975248753121875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71B-489C-9EAA-75B4AFAF81BB}"/>
            </c:ext>
          </c:extLst>
        </c:ser>
        <c:ser>
          <c:idx val="6"/>
          <c:order val="5"/>
          <c:tx>
            <c:strRef>
              <c:f>Redundanz!$L$8</c:f>
              <c:strCache>
                <c:ptCount val="1"/>
                <c:pt idx="0">
                  <c:v>6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Redundanz!$M$8:$AG$8</c:f>
              <c:numCache>
                <c:formatCode>0.00</c:formatCode>
                <c:ptCount val="21"/>
                <c:pt idx="0">
                  <c:v>0.531441</c:v>
                </c:pt>
                <c:pt idx="1">
                  <c:v>0.549403567610641</c:v>
                </c:pt>
                <c:pt idx="2">
                  <c:v>0.567869252041</c:v>
                </c:pt>
                <c:pt idx="3">
                  <c:v>0.586849264205766</c:v>
                </c:pt>
                <c:pt idx="4">
                  <c:v>0.606355001344</c:v>
                </c:pt>
                <c:pt idx="5">
                  <c:v>0.626398049072266</c:v>
                </c:pt>
                <c:pt idx="6">
                  <c:v>0.646990183449</c:v>
                </c:pt>
                <c:pt idx="7">
                  <c:v>0.668143373050141</c:v>
                </c:pt>
                <c:pt idx="8">
                  <c:v>0.689869781056</c:v>
                </c:pt>
                <c:pt idx="9">
                  <c:v>0.71218176734939</c:v>
                </c:pt>
                <c:pt idx="10">
                  <c:v>0.735091890625</c:v>
                </c:pt>
                <c:pt idx="11">
                  <c:v>0.758612910510015</c:v>
                </c:pt>
                <c:pt idx="12">
                  <c:v>0.782757789696</c:v>
                </c:pt>
                <c:pt idx="13">
                  <c:v>0.807539696082015</c:v>
                </c:pt>
                <c:pt idx="14">
                  <c:v>0.832972004929</c:v>
                </c:pt>
                <c:pt idx="15">
                  <c:v>0.85906830102539</c:v>
                </c:pt>
                <c:pt idx="16">
                  <c:v>0.885842380864</c:v>
                </c:pt>
                <c:pt idx="17">
                  <c:v>0.913308254830141</c:v>
                </c:pt>
                <c:pt idx="18">
                  <c:v>0.941480149401</c:v>
                </c:pt>
                <c:pt idx="19">
                  <c:v>0.970372509356266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71B-489C-9EAA-75B4AFAF81BB}"/>
            </c:ext>
          </c:extLst>
        </c:ser>
        <c:ser>
          <c:idx val="7"/>
          <c:order val="6"/>
          <c:tx>
            <c:strRef>
              <c:f>Redundanz!$L$9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Redundanz!$M$9:$AG$9</c:f>
              <c:numCache>
                <c:formatCode>0.00</c:formatCode>
                <c:ptCount val="21"/>
                <c:pt idx="0">
                  <c:v>0.4782969</c:v>
                </c:pt>
                <c:pt idx="1">
                  <c:v>0.49721022868763</c:v>
                </c:pt>
                <c:pt idx="2">
                  <c:v>0.51676101935731</c:v>
                </c:pt>
                <c:pt idx="3">
                  <c:v>0.536967076748276</c:v>
                </c:pt>
                <c:pt idx="4">
                  <c:v>0.55784660123648</c:v>
                </c:pt>
                <c:pt idx="5">
                  <c:v>0.579418195391846</c:v>
                </c:pt>
                <c:pt idx="6">
                  <c:v>0.60170087060757</c:v>
                </c:pt>
                <c:pt idx="7">
                  <c:v>0.624714053801882</c:v>
                </c:pt>
                <c:pt idx="8">
                  <c:v>0.64847759419264</c:v>
                </c:pt>
                <c:pt idx="9">
                  <c:v>0.673011770145174</c:v>
                </c:pt>
                <c:pt idx="10">
                  <c:v>0.69833729609375</c:v>
                </c:pt>
                <c:pt idx="11">
                  <c:v>0.724475329537065</c:v>
                </c:pt>
                <c:pt idx="12">
                  <c:v>0.75144747810816</c:v>
                </c:pt>
                <c:pt idx="13">
                  <c:v>0.779275806719145</c:v>
                </c:pt>
                <c:pt idx="14">
                  <c:v>0.80798284478113</c:v>
                </c:pt>
                <c:pt idx="15">
                  <c:v>0.837591593499756</c:v>
                </c:pt>
                <c:pt idx="16">
                  <c:v>0.86812553324672</c:v>
                </c:pt>
                <c:pt idx="17">
                  <c:v>0.899608631007688</c:v>
                </c:pt>
                <c:pt idx="18">
                  <c:v>0.93206534790699</c:v>
                </c:pt>
                <c:pt idx="19">
                  <c:v>0.965520646809484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71B-489C-9EAA-75B4AFAF81BB}"/>
            </c:ext>
          </c:extLst>
        </c:ser>
        <c:ser>
          <c:idx val="8"/>
          <c:order val="7"/>
          <c:tx>
            <c:strRef>
              <c:f>Redundanz!$L$10</c:f>
              <c:strCache>
                <c:ptCount val="1"/>
                <c:pt idx="0">
                  <c:v>8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Redundanz!$M$10:$AG$10</c:f>
              <c:numCache>
                <c:formatCode>0.00</c:formatCode>
                <c:ptCount val="21"/>
                <c:pt idx="0">
                  <c:v>0.43046721</c:v>
                </c:pt>
                <c:pt idx="1">
                  <c:v>0.449975256962305</c:v>
                </c:pt>
                <c:pt idx="2">
                  <c:v>0.470252527615152</c:v>
                </c:pt>
                <c:pt idx="3">
                  <c:v>0.491324875224672</c:v>
                </c:pt>
                <c:pt idx="4">
                  <c:v>0.513218873137562</c:v>
                </c:pt>
                <c:pt idx="5">
                  <c:v>0.535961830737457</c:v>
                </c:pt>
                <c:pt idx="6">
                  <c:v>0.55958180966504</c:v>
                </c:pt>
                <c:pt idx="7">
                  <c:v>0.58410764030476</c:v>
                </c:pt>
                <c:pt idx="8">
                  <c:v>0.609568938541081</c:v>
                </c:pt>
                <c:pt idx="9">
                  <c:v>0.635996122787189</c:v>
                </c:pt>
                <c:pt idx="10">
                  <c:v>0.663420431289062</c:v>
                </c:pt>
                <c:pt idx="11">
                  <c:v>0.691873939707897</c:v>
                </c:pt>
                <c:pt idx="12">
                  <c:v>0.721389578983834</c:v>
                </c:pt>
                <c:pt idx="13">
                  <c:v>0.752001153483975</c:v>
                </c:pt>
                <c:pt idx="14">
                  <c:v>0.783743359437696</c:v>
                </c:pt>
                <c:pt idx="15">
                  <c:v>0.816651803662262</c:v>
                </c:pt>
                <c:pt idx="16">
                  <c:v>0.850763022581785</c:v>
                </c:pt>
                <c:pt idx="17">
                  <c:v>0.886114501542573</c:v>
                </c:pt>
                <c:pt idx="18">
                  <c:v>0.92274469442792</c:v>
                </c:pt>
                <c:pt idx="19">
                  <c:v>0.960693043575437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B71B-489C-9EAA-75B4AFAF81BB}"/>
            </c:ext>
          </c:extLst>
        </c:ser>
        <c:ser>
          <c:idx val="9"/>
          <c:order val="8"/>
          <c:tx>
            <c:strRef>
              <c:f>Redundanz!$L$11</c:f>
              <c:strCache>
                <c:ptCount val="1"/>
                <c:pt idx="0">
                  <c:v>9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Redundanz!$M$11:$AG$11</c:f>
              <c:numCache>
                <c:formatCode>0.00</c:formatCode>
                <c:ptCount val="21"/>
                <c:pt idx="0">
                  <c:v>0.387420489</c:v>
                </c:pt>
                <c:pt idx="1">
                  <c:v>0.407227607550886</c:v>
                </c:pt>
                <c:pt idx="2">
                  <c:v>0.427929800129789</c:v>
                </c:pt>
                <c:pt idx="3">
                  <c:v>0.449562260830575</c:v>
                </c:pt>
                <c:pt idx="4">
                  <c:v>0.472161363286557</c:v>
                </c:pt>
                <c:pt idx="5">
                  <c:v>0.495764693432148</c:v>
                </c:pt>
                <c:pt idx="6">
                  <c:v>0.520411082988488</c:v>
                </c:pt>
                <c:pt idx="7">
                  <c:v>0.54614064368495</c:v>
                </c:pt>
                <c:pt idx="8">
                  <c:v>0.572994802228617</c:v>
                </c:pt>
                <c:pt idx="9">
                  <c:v>0.601016336033894</c:v>
                </c:pt>
                <c:pt idx="10">
                  <c:v>0.630249409724609</c:v>
                </c:pt>
                <c:pt idx="11">
                  <c:v>0.660739612421041</c:v>
                </c:pt>
                <c:pt idx="12">
                  <c:v>0.69253399582448</c:v>
                </c:pt>
                <c:pt idx="13">
                  <c:v>0.725681113112036</c:v>
                </c:pt>
                <c:pt idx="14">
                  <c:v>0.760231058654565</c:v>
                </c:pt>
                <c:pt idx="15">
                  <c:v>0.796235508570705</c:v>
                </c:pt>
                <c:pt idx="16">
                  <c:v>0.83374776213015</c:v>
                </c:pt>
                <c:pt idx="17">
                  <c:v>0.872822784019435</c:v>
                </c:pt>
                <c:pt idx="18">
                  <c:v>0.913517247483641</c:v>
                </c:pt>
                <c:pt idx="19">
                  <c:v>0.95588957835756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71B-489C-9EAA-75B4AFAF81BB}"/>
            </c:ext>
          </c:extLst>
        </c:ser>
        <c:ser>
          <c:idx val="10"/>
          <c:order val="9"/>
          <c:tx>
            <c:strRef>
              <c:f>Redundanz!$L$12</c:f>
              <c:strCache>
                <c:ptCount val="1"/>
                <c:pt idx="0">
                  <c:v>10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Redundanz!$M$12:$AG$12</c:f>
              <c:numCache>
                <c:formatCode>0.00</c:formatCode>
                <c:ptCount val="21"/>
                <c:pt idx="0">
                  <c:v>0.3486784401</c:v>
                </c:pt>
                <c:pt idx="1">
                  <c:v>0.368540984833552</c:v>
                </c:pt>
                <c:pt idx="2">
                  <c:v>0.389416118118108</c:v>
                </c:pt>
                <c:pt idx="3">
                  <c:v>0.411349468659976</c:v>
                </c:pt>
                <c:pt idx="4">
                  <c:v>0.434388454223632</c:v>
                </c:pt>
                <c:pt idx="5">
                  <c:v>0.458582341424737</c:v>
                </c:pt>
                <c:pt idx="6">
                  <c:v>0.483982307179293</c:v>
                </c:pt>
                <c:pt idx="7">
                  <c:v>0.510641501845429</c:v>
                </c:pt>
                <c:pt idx="8">
                  <c:v>0.5386151140949</c:v>
                </c:pt>
                <c:pt idx="9">
                  <c:v>0.56796043755203</c:v>
                </c:pt>
                <c:pt idx="10">
                  <c:v>0.598736939238379</c:v>
                </c:pt>
                <c:pt idx="11">
                  <c:v>0.631006329862095</c:v>
                </c:pt>
                <c:pt idx="12">
                  <c:v>0.664832635991501</c:v>
                </c:pt>
                <c:pt idx="13">
                  <c:v>0.700282274153114</c:v>
                </c:pt>
                <c:pt idx="14">
                  <c:v>0.737424126894928</c:v>
                </c:pt>
                <c:pt idx="15">
                  <c:v>0.776329620856437</c:v>
                </c:pt>
                <c:pt idx="16">
                  <c:v>0.817072806887547</c:v>
                </c:pt>
                <c:pt idx="17">
                  <c:v>0.859730442259143</c:v>
                </c:pt>
                <c:pt idx="18">
                  <c:v>0.904382075008804</c:v>
                </c:pt>
                <c:pt idx="19">
                  <c:v>0.951110130465772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B71B-489C-9EAA-75B4AFAF81BB}"/>
            </c:ext>
          </c:extLst>
        </c:ser>
        <c:ser>
          <c:idx val="11"/>
          <c:order val="10"/>
          <c:tx>
            <c:strRef>
              <c:f>Redundanz!$L$13</c:f>
              <c:strCache>
                <c:ptCount val="1"/>
                <c:pt idx="0">
                  <c:v>11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Redundanz!$M$13:$AG$13</c:f>
              <c:numCache>
                <c:formatCode>0.00</c:formatCode>
                <c:ptCount val="21"/>
                <c:pt idx="0">
                  <c:v>0.31381059609</c:v>
                </c:pt>
                <c:pt idx="1">
                  <c:v>0.333529591274364</c:v>
                </c:pt>
                <c:pt idx="2">
                  <c:v>0.354368667487478</c:v>
                </c:pt>
                <c:pt idx="3">
                  <c:v>0.376384763823878</c:v>
                </c:pt>
                <c:pt idx="4">
                  <c:v>0.399637377885742</c:v>
                </c:pt>
                <c:pt idx="5">
                  <c:v>0.424188665817882</c:v>
                </c:pt>
                <c:pt idx="6">
                  <c:v>0.450103545676743</c:v>
                </c:pt>
                <c:pt idx="7">
                  <c:v>0.477449804225476</c:v>
                </c:pt>
                <c:pt idx="8">
                  <c:v>0.506298207249206</c:v>
                </c:pt>
                <c:pt idx="9">
                  <c:v>0.536722613486668</c:v>
                </c:pt>
                <c:pt idx="10">
                  <c:v>0.56880009227646</c:v>
                </c:pt>
                <c:pt idx="11">
                  <c:v>0.6026110450183</c:v>
                </c:pt>
                <c:pt idx="12">
                  <c:v>0.638239330551841</c:v>
                </c:pt>
                <c:pt idx="13">
                  <c:v>0.675772394557755</c:v>
                </c:pt>
                <c:pt idx="14">
                  <c:v>0.71530140308808</c:v>
                </c:pt>
                <c:pt idx="15">
                  <c:v>0.756921380335026</c:v>
                </c:pt>
                <c:pt idx="16">
                  <c:v>0.800731350749796</c:v>
                </c:pt>
                <c:pt idx="17">
                  <c:v>0.846834485625256</c:v>
                </c:pt>
                <c:pt idx="18">
                  <c:v>0.895338254258716</c:v>
                </c:pt>
                <c:pt idx="19">
                  <c:v>0.946354579813443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B71B-489C-9EAA-75B4AFAF81BB}"/>
            </c:ext>
          </c:extLst>
        </c:ser>
        <c:ser>
          <c:idx val="12"/>
          <c:order val="11"/>
          <c:tx>
            <c:strRef>
              <c:f>Redundanz!$L$14</c:f>
              <c:strCache>
                <c:ptCount val="1"/>
                <c:pt idx="0">
                  <c:v>12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Redundanz!$M$14:$AG$14</c:f>
              <c:numCache>
                <c:formatCode>0.00</c:formatCode>
                <c:ptCount val="21"/>
                <c:pt idx="0">
                  <c:v>0.282429536481</c:v>
                </c:pt>
                <c:pt idx="1">
                  <c:v>0.3018442801033</c:v>
                </c:pt>
                <c:pt idx="2">
                  <c:v>0.322475487413605</c:v>
                </c:pt>
                <c:pt idx="3">
                  <c:v>0.344392058898849</c:v>
                </c:pt>
                <c:pt idx="4">
                  <c:v>0.367666387654882</c:v>
                </c:pt>
                <c:pt idx="5">
                  <c:v>0.392374515881541</c:v>
                </c:pt>
                <c:pt idx="6">
                  <c:v>0.418596297479371</c:v>
                </c:pt>
                <c:pt idx="7">
                  <c:v>0.44641556695082</c:v>
                </c:pt>
                <c:pt idx="8">
                  <c:v>0.475920314814253</c:v>
                </c:pt>
                <c:pt idx="9">
                  <c:v>0.507202869744901</c:v>
                </c:pt>
                <c:pt idx="10">
                  <c:v>0.540360087662637</c:v>
                </c:pt>
                <c:pt idx="11">
                  <c:v>0.575493547992477</c:v>
                </c:pt>
                <c:pt idx="12">
                  <c:v>0.612709757329767</c:v>
                </c:pt>
                <c:pt idx="13">
                  <c:v>0.652120360748234</c:v>
                </c:pt>
                <c:pt idx="14">
                  <c:v>0.693842360995438</c:v>
                </c:pt>
                <c:pt idx="15">
                  <c:v>0.737998345826651</c:v>
                </c:pt>
                <c:pt idx="16">
                  <c:v>0.7847167237348</c:v>
                </c:pt>
                <c:pt idx="17">
                  <c:v>0.834131968340877</c:v>
                </c:pt>
                <c:pt idx="18">
                  <c:v>0.886384871716129</c:v>
                </c:pt>
                <c:pt idx="19">
                  <c:v>0.941622806914376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B71B-489C-9EAA-75B4AFAF81BB}"/>
            </c:ext>
          </c:extLst>
        </c:ser>
        <c:ser>
          <c:idx val="13"/>
          <c:order val="12"/>
          <c:tx>
            <c:strRef>
              <c:f>Redundanz!$L$15</c:f>
              <c:strCache>
                <c:ptCount val="1"/>
                <c:pt idx="0">
                  <c:v>13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Redundanz!$M$15:$AG$15</c:f>
              <c:numCache>
                <c:formatCode>0.00</c:formatCode>
                <c:ptCount val="21"/>
                <c:pt idx="0">
                  <c:v>0.2541865828329</c:v>
                </c:pt>
                <c:pt idx="1">
                  <c:v>0.273169073493486</c:v>
                </c:pt>
                <c:pt idx="2">
                  <c:v>0.293452693546381</c:v>
                </c:pt>
                <c:pt idx="3">
                  <c:v>0.315118733892447</c:v>
                </c:pt>
                <c:pt idx="4">
                  <c:v>0.338253076642492</c:v>
                </c:pt>
                <c:pt idx="5">
                  <c:v>0.362946427190425</c:v>
                </c:pt>
                <c:pt idx="6">
                  <c:v>0.389294556655815</c:v>
                </c:pt>
                <c:pt idx="7">
                  <c:v>0.417398555099017</c:v>
                </c:pt>
                <c:pt idx="8">
                  <c:v>0.447365095925398</c:v>
                </c:pt>
                <c:pt idx="9">
                  <c:v>0.479306711908932</c:v>
                </c:pt>
                <c:pt idx="10">
                  <c:v>0.513342083279505</c:v>
                </c:pt>
                <c:pt idx="11">
                  <c:v>0.549596338332815</c:v>
                </c:pt>
                <c:pt idx="12">
                  <c:v>0.588201367036577</c:v>
                </c:pt>
                <c:pt idx="13">
                  <c:v>0.629296148122046</c:v>
                </c:pt>
                <c:pt idx="14">
                  <c:v>0.673027090165575</c:v>
                </c:pt>
                <c:pt idx="15">
                  <c:v>0.719548387180985</c:v>
                </c:pt>
                <c:pt idx="16">
                  <c:v>0.769022389260104</c:v>
                </c:pt>
                <c:pt idx="17">
                  <c:v>0.821619988815764</c:v>
                </c:pt>
                <c:pt idx="18">
                  <c:v>0.877521022998968</c:v>
                </c:pt>
                <c:pt idx="19">
                  <c:v>0.936914692879804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B71B-489C-9EAA-75B4AFAF81BB}"/>
            </c:ext>
          </c:extLst>
        </c:ser>
        <c:ser>
          <c:idx val="14"/>
          <c:order val="13"/>
          <c:tx>
            <c:strRef>
              <c:f>Redundanz!$L$16</c:f>
              <c:strCache>
                <c:ptCount val="1"/>
                <c:pt idx="0">
                  <c:v>14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Redundanz!$M$16:$AG$16</c:f>
              <c:numCache>
                <c:formatCode>0.00</c:formatCode>
                <c:ptCount val="21"/>
                <c:pt idx="0">
                  <c:v>0.22876792454961</c:v>
                </c:pt>
                <c:pt idx="1">
                  <c:v>0.247218011511605</c:v>
                </c:pt>
                <c:pt idx="2">
                  <c:v>0.267041951127206</c:v>
                </c:pt>
                <c:pt idx="3">
                  <c:v>0.288333641511589</c:v>
                </c:pt>
                <c:pt idx="4">
                  <c:v>0.311192830511092</c:v>
                </c:pt>
                <c:pt idx="5">
                  <c:v>0.335725445151143</c:v>
                </c:pt>
                <c:pt idx="6">
                  <c:v>0.362043937689908</c:v>
                </c:pt>
                <c:pt idx="7">
                  <c:v>0.39026764901758</c:v>
                </c:pt>
                <c:pt idx="8">
                  <c:v>0.420523190169874</c:v>
                </c:pt>
                <c:pt idx="9">
                  <c:v>0.452944842753941</c:v>
                </c:pt>
                <c:pt idx="10">
                  <c:v>0.48767497911553</c:v>
                </c:pt>
                <c:pt idx="11">
                  <c:v>0.524864503107839</c:v>
                </c:pt>
                <c:pt idx="12">
                  <c:v>0.564673312355114</c:v>
                </c:pt>
                <c:pt idx="13">
                  <c:v>0.607270782937774</c:v>
                </c:pt>
                <c:pt idx="14">
                  <c:v>0.652836277460607</c:v>
                </c:pt>
                <c:pt idx="15">
                  <c:v>0.70155967750146</c:v>
                </c:pt>
                <c:pt idx="16">
                  <c:v>0.753641941474902</c:v>
                </c:pt>
                <c:pt idx="17">
                  <c:v>0.809295688983528</c:v>
                </c:pt>
                <c:pt idx="18">
                  <c:v>0.868745812768978</c:v>
                </c:pt>
                <c:pt idx="19">
                  <c:v>0.932230119415405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B71B-489C-9EAA-75B4AFAF81BB}"/>
            </c:ext>
          </c:extLst>
        </c:ser>
        <c:ser>
          <c:idx val="15"/>
          <c:order val="14"/>
          <c:tx>
            <c:strRef>
              <c:f>Redundanz!$L$17</c:f>
              <c:strCache>
                <c:ptCount val="1"/>
                <c:pt idx="0">
                  <c:v>15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Redundanz!$M$17:$AG$17</c:f>
              <c:numCache>
                <c:formatCode>0.00</c:formatCode>
                <c:ptCount val="21"/>
                <c:pt idx="0">
                  <c:v>0.205891132094649</c:v>
                </c:pt>
                <c:pt idx="1">
                  <c:v>0.223732300418003</c:v>
                </c:pt>
                <c:pt idx="2">
                  <c:v>0.243008175525758</c:v>
                </c:pt>
                <c:pt idx="3">
                  <c:v>0.263825281983104</c:v>
                </c:pt>
                <c:pt idx="4">
                  <c:v>0.286297404070205</c:v>
                </c:pt>
                <c:pt idx="5">
                  <c:v>0.310546036764807</c:v>
                </c:pt>
                <c:pt idx="6">
                  <c:v>0.336700862051614</c:v>
                </c:pt>
                <c:pt idx="7">
                  <c:v>0.364900251831438</c:v>
                </c:pt>
                <c:pt idx="8">
                  <c:v>0.395291798759682</c:v>
                </c:pt>
                <c:pt idx="9">
                  <c:v>0.428032876402474</c:v>
                </c:pt>
                <c:pt idx="10">
                  <c:v>0.463291230159753</c:v>
                </c:pt>
                <c:pt idx="11">
                  <c:v>0.501245600467986</c:v>
                </c:pt>
                <c:pt idx="12">
                  <c:v>0.542086379860909</c:v>
                </c:pt>
                <c:pt idx="13">
                  <c:v>0.586016305534952</c:v>
                </c:pt>
                <c:pt idx="14">
                  <c:v>0.633251189136789</c:v>
                </c:pt>
                <c:pt idx="15">
                  <c:v>0.684020685563923</c:v>
                </c:pt>
                <c:pt idx="16">
                  <c:v>0.738569102645403</c:v>
                </c:pt>
                <c:pt idx="17">
                  <c:v>0.797156253648774</c:v>
                </c:pt>
                <c:pt idx="18">
                  <c:v>0.860058354641288</c:v>
                </c:pt>
                <c:pt idx="19">
                  <c:v>0.927568968818328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B71B-489C-9EAA-75B4AFAF81BB}"/>
            </c:ext>
          </c:extLst>
        </c:ser>
        <c:ser>
          <c:idx val="16"/>
          <c:order val="15"/>
          <c:tx>
            <c:strRef>
              <c:f>Redundanz!$L$18</c:f>
              <c:strCache>
                <c:ptCount val="1"/>
                <c:pt idx="0">
                  <c:v>16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Redundanz!$M$18:$AG$18</c:f>
              <c:numCache>
                <c:formatCode>0.00</c:formatCode>
                <c:ptCount val="21"/>
                <c:pt idx="0">
                  <c:v>0.185302018885184</c:v>
                </c:pt>
                <c:pt idx="1">
                  <c:v>0.202477731878292</c:v>
                </c:pt>
                <c:pt idx="2">
                  <c:v>0.22113743972844</c:v>
                </c:pt>
                <c:pt idx="3">
                  <c:v>0.24140013301454</c:v>
                </c:pt>
                <c:pt idx="4">
                  <c:v>0.263393611744589</c:v>
                </c:pt>
                <c:pt idx="5">
                  <c:v>0.287255084007447</c:v>
                </c:pt>
                <c:pt idx="6">
                  <c:v>0.313131801708001</c:v>
                </c:pt>
                <c:pt idx="7">
                  <c:v>0.341181735462394</c:v>
                </c:pt>
                <c:pt idx="8">
                  <c:v>0.371574290834101</c:v>
                </c:pt>
                <c:pt idx="9">
                  <c:v>0.404491068200338</c:v>
                </c:pt>
                <c:pt idx="10">
                  <c:v>0.440126668651766</c:v>
                </c:pt>
                <c:pt idx="11">
                  <c:v>0.478689548446927</c:v>
                </c:pt>
                <c:pt idx="12">
                  <c:v>0.520402924666473</c:v>
                </c:pt>
                <c:pt idx="13">
                  <c:v>0.565505734841229</c:v>
                </c:pt>
                <c:pt idx="14">
                  <c:v>0.614253653462685</c:v>
                </c:pt>
                <c:pt idx="15">
                  <c:v>0.666920168424825</c:v>
                </c:pt>
                <c:pt idx="16">
                  <c:v>0.723797720592495</c:v>
                </c:pt>
                <c:pt idx="17">
                  <c:v>0.785198909844043</c:v>
                </c:pt>
                <c:pt idx="18">
                  <c:v>0.851457771094875</c:v>
                </c:pt>
                <c:pt idx="19">
                  <c:v>0.922931123974236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B71B-489C-9EAA-75B4AFAF81BB}"/>
            </c:ext>
          </c:extLst>
        </c:ser>
        <c:ser>
          <c:idx val="17"/>
          <c:order val="16"/>
          <c:tx>
            <c:strRef>
              <c:f>Redundanz!$L$19</c:f>
              <c:strCache>
                <c:ptCount val="1"/>
                <c:pt idx="0">
                  <c:v>17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Redundanz!$M$19:$AG$19</c:f>
              <c:numCache>
                <c:formatCode>0.00</c:formatCode>
                <c:ptCount val="21"/>
                <c:pt idx="0">
                  <c:v>0.166771816996666</c:v>
                </c:pt>
                <c:pt idx="1">
                  <c:v>0.183242347349855</c:v>
                </c:pt>
                <c:pt idx="2">
                  <c:v>0.20123507015288</c:v>
                </c:pt>
                <c:pt idx="3">
                  <c:v>0.220881121708304</c:v>
                </c:pt>
                <c:pt idx="4">
                  <c:v>0.242322122805022</c:v>
                </c:pt>
                <c:pt idx="5">
                  <c:v>0.265710952706888</c:v>
                </c:pt>
                <c:pt idx="6">
                  <c:v>0.291212575588441</c:v>
                </c:pt>
                <c:pt idx="7">
                  <c:v>0.319004922657339</c:v>
                </c:pt>
                <c:pt idx="8">
                  <c:v>0.349279833384055</c:v>
                </c:pt>
                <c:pt idx="9">
                  <c:v>0.382244059449319</c:v>
                </c:pt>
                <c:pt idx="10">
                  <c:v>0.418120335219177</c:v>
                </c:pt>
                <c:pt idx="11">
                  <c:v>0.457148518766815</c:v>
                </c:pt>
                <c:pt idx="12">
                  <c:v>0.499586807679814</c:v>
                </c:pt>
                <c:pt idx="13">
                  <c:v>0.545713034121786</c:v>
                </c:pt>
                <c:pt idx="14">
                  <c:v>0.595826043858805</c:v>
                </c:pt>
                <c:pt idx="15">
                  <c:v>0.650247164214205</c:v>
                </c:pt>
                <c:pt idx="16">
                  <c:v>0.709321766180646</c:v>
                </c:pt>
                <c:pt idx="17">
                  <c:v>0.773420926196382</c:v>
                </c:pt>
                <c:pt idx="18">
                  <c:v>0.842943193383927</c:v>
                </c:pt>
                <c:pt idx="19">
                  <c:v>0.918316468354365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B71B-489C-9EAA-75B4AFAF81BB}"/>
            </c:ext>
          </c:extLst>
        </c:ser>
        <c:ser>
          <c:idx val="18"/>
          <c:order val="17"/>
          <c:tx>
            <c:strRef>
              <c:f>Redundanz!$L$20</c:f>
              <c:strCache>
                <c:ptCount val="1"/>
                <c:pt idx="0">
                  <c:v>18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Redundanz!$M$20:$AG$20</c:f>
              <c:numCache>
                <c:formatCode>0.00</c:formatCode>
                <c:ptCount val="21"/>
                <c:pt idx="0">
                  <c:v>0.150094635296999</c:v>
                </c:pt>
                <c:pt idx="1">
                  <c:v>0.165834324351618</c:v>
                </c:pt>
                <c:pt idx="2">
                  <c:v>0.183123913839121</c:v>
                </c:pt>
                <c:pt idx="3">
                  <c:v>0.202106226363098</c:v>
                </c:pt>
                <c:pt idx="4">
                  <c:v>0.22293635298062</c:v>
                </c:pt>
                <c:pt idx="5">
                  <c:v>0.245782631253872</c:v>
                </c:pt>
                <c:pt idx="6">
                  <c:v>0.270827695297251</c:v>
                </c:pt>
                <c:pt idx="7">
                  <c:v>0.298269602684612</c:v>
                </c:pt>
                <c:pt idx="8">
                  <c:v>0.328323043381011</c:v>
                </c:pt>
                <c:pt idx="9">
                  <c:v>0.361220636179606</c:v>
                </c:pt>
                <c:pt idx="10">
                  <c:v>0.397214318458218</c:v>
                </c:pt>
                <c:pt idx="11">
                  <c:v>0.436576835422308</c:v>
                </c:pt>
                <c:pt idx="12">
                  <c:v>0.479603335372621</c:v>
                </c:pt>
                <c:pt idx="13">
                  <c:v>0.526613077927523</c:v>
                </c:pt>
                <c:pt idx="14">
                  <c:v>0.577951262543041</c:v>
                </c:pt>
                <c:pt idx="15">
                  <c:v>0.633990985108849</c:v>
                </c:pt>
                <c:pt idx="16">
                  <c:v>0.695135330857032</c:v>
                </c:pt>
                <c:pt idx="17">
                  <c:v>0.761819612303436</c:v>
                </c:pt>
                <c:pt idx="18">
                  <c:v>0.834513761450087</c:v>
                </c:pt>
                <c:pt idx="19">
                  <c:v>0.913724886012593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B71B-489C-9EAA-75B4AFAF81BB}"/>
            </c:ext>
          </c:extLst>
        </c:ser>
        <c:ser>
          <c:idx val="19"/>
          <c:order val="18"/>
          <c:tx>
            <c:strRef>
              <c:f>Redundanz!$L$21</c:f>
              <c:strCache>
                <c:ptCount val="1"/>
                <c:pt idx="0">
                  <c:v>19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Redundanz!$M$21:$AG$21</c:f>
              <c:numCache>
                <c:formatCode>0.00</c:formatCode>
                <c:ptCount val="21"/>
                <c:pt idx="0">
                  <c:v>0.135085171767299</c:v>
                </c:pt>
                <c:pt idx="1">
                  <c:v>0.150080063538215</c:v>
                </c:pt>
                <c:pt idx="2">
                  <c:v>0.1666427615936</c:v>
                </c:pt>
                <c:pt idx="3">
                  <c:v>0.184927197122235</c:v>
                </c:pt>
                <c:pt idx="4">
                  <c:v>0.20510144474217</c:v>
                </c:pt>
                <c:pt idx="5">
                  <c:v>0.227348933909831</c:v>
                </c:pt>
                <c:pt idx="6">
                  <c:v>0.251869756626443</c:v>
                </c:pt>
                <c:pt idx="7">
                  <c:v>0.278882078510112</c:v>
                </c:pt>
                <c:pt idx="8">
                  <c:v>0.308623660778151</c:v>
                </c:pt>
                <c:pt idx="9">
                  <c:v>0.341353501189728</c:v>
                </c:pt>
                <c:pt idx="10">
                  <c:v>0.377353602535307</c:v>
                </c:pt>
                <c:pt idx="11">
                  <c:v>0.416930877828304</c:v>
                </c:pt>
                <c:pt idx="12">
                  <c:v>0.460419201957716</c:v>
                </c:pt>
                <c:pt idx="13">
                  <c:v>0.50818162020006</c:v>
                </c:pt>
                <c:pt idx="14">
                  <c:v>0.56061272466675</c:v>
                </c:pt>
                <c:pt idx="15">
                  <c:v>0.618141210481128</c:v>
                </c:pt>
                <c:pt idx="16">
                  <c:v>0.681232624239892</c:v>
                </c:pt>
                <c:pt idx="17">
                  <c:v>0.750392318118885</c:v>
                </c:pt>
                <c:pt idx="18">
                  <c:v>0.826168623835586</c:v>
                </c:pt>
                <c:pt idx="19">
                  <c:v>0.90915626158253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2-B71B-489C-9EAA-75B4AFAF81BB}"/>
            </c:ext>
          </c:extLst>
        </c:ser>
        <c:ser>
          <c:idx val="20"/>
          <c:order val="19"/>
          <c:tx>
            <c:strRef>
              <c:f>Redundanz!$L$22</c:f>
              <c:strCache>
                <c:ptCount val="1"/>
                <c:pt idx="0">
                  <c:v>20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Redundanz!$M$22:$AG$22</c:f>
              <c:numCache>
                <c:formatCode>0.00</c:formatCode>
                <c:ptCount val="21"/>
                <c:pt idx="0">
                  <c:v>0.121576654590569</c:v>
                </c:pt>
                <c:pt idx="1">
                  <c:v>0.135822457502084</c:v>
                </c:pt>
                <c:pt idx="2">
                  <c:v>0.151644913050176</c:v>
                </c:pt>
                <c:pt idx="3">
                  <c:v>0.169208385366845</c:v>
                </c:pt>
                <c:pt idx="4">
                  <c:v>0.188693329162797</c:v>
                </c:pt>
                <c:pt idx="5">
                  <c:v>0.210297763866594</c:v>
                </c:pt>
                <c:pt idx="6">
                  <c:v>0.234238873662592</c:v>
                </c:pt>
                <c:pt idx="7">
                  <c:v>0.260754743406955</c:v>
                </c:pt>
                <c:pt idx="8">
                  <c:v>0.290106241131462</c:v>
                </c:pt>
                <c:pt idx="9">
                  <c:v>0.322579058624293</c:v>
                </c:pt>
                <c:pt idx="10">
                  <c:v>0.358485922408542</c:v>
                </c:pt>
                <c:pt idx="11">
                  <c:v>0.398168988326031</c:v>
                </c:pt>
                <c:pt idx="12">
                  <c:v>0.442002433879408</c:v>
                </c:pt>
                <c:pt idx="13">
                  <c:v>0.490395263493058</c:v>
                </c:pt>
                <c:pt idx="14">
                  <c:v>0.543794342926747</c:v>
                </c:pt>
                <c:pt idx="15">
                  <c:v>0.6026876802191</c:v>
                </c:pt>
                <c:pt idx="16">
                  <c:v>0.667607971755094</c:v>
                </c:pt>
                <c:pt idx="17">
                  <c:v>0.739136433347102</c:v>
                </c:pt>
                <c:pt idx="18">
                  <c:v>0.817906937597231</c:v>
                </c:pt>
                <c:pt idx="19">
                  <c:v>0.904610480274618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3-B71B-489C-9EAA-75B4AFAF8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846488"/>
        <c:axId val="2107841480"/>
      </c:lineChart>
      <c:catAx>
        <c:axId val="2107846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841480"/>
        <c:crosses val="autoZero"/>
        <c:auto val="1"/>
        <c:lblAlgn val="ctr"/>
        <c:lblOffset val="100"/>
        <c:noMultiLvlLbl val="0"/>
      </c:catAx>
      <c:valAx>
        <c:axId val="2107841480"/>
        <c:scaling>
          <c:orientation val="minMax"/>
          <c:max val="1.1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846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8232635092013"/>
          <c:y val="0.0135081552305962"/>
          <c:w val="0.0435071687283282"/>
          <c:h val="0.952575325405753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(n-4) aus n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Redundanz!$M$61:$AG$61</c:f>
              <c:numCache>
                <c:formatCode>0.0000</c:formatCode>
                <c:ptCount val="21"/>
                <c:pt idx="0">
                  <c:v>0.94784762190055</c:v>
                </c:pt>
                <c:pt idx="1">
                  <c:v>0.956754042538239</c:v>
                </c:pt>
                <c:pt idx="2">
                  <c:v>0.964636699374294</c:v>
                </c:pt>
                <c:pt idx="3">
                  <c:v>0.971528860691146</c:v>
                </c:pt>
                <c:pt idx="4">
                  <c:v>0.977473938670741</c:v>
                </c:pt>
                <c:pt idx="5">
                  <c:v>0.982524890871328</c:v>
                </c:pt>
                <c:pt idx="6">
                  <c:v>0.986743366106655</c:v>
                </c:pt>
                <c:pt idx="7">
                  <c:v>0.990198586137998</c:v>
                </c:pt>
                <c:pt idx="8">
                  <c:v>0.99296596178433</c:v>
                </c:pt>
                <c:pt idx="9">
                  <c:v>0.995125451288113</c:v>
                </c:pt>
                <c:pt idx="10">
                  <c:v>0.996759680381093</c:v>
                </c:pt>
                <c:pt idx="11">
                  <c:v>0.997951857854934</c:v>
                </c:pt>
                <c:pt idx="12">
                  <c:v>0.998783537980192</c:v>
                </c:pt>
                <c:pt idx="13">
                  <c:v>0.99933230230878</c:v>
                </c:pt>
                <c:pt idx="14">
                  <c:v>0.999669458769453</c:v>
                </c:pt>
                <c:pt idx="15">
                  <c:v>0.999857886112741</c:v>
                </c:pt>
                <c:pt idx="16">
                  <c:v>0.999950187336896</c:v>
                </c:pt>
                <c:pt idx="17">
                  <c:v>0.999987357456893</c:v>
                </c:pt>
                <c:pt idx="18">
                  <c:v>0.999998219670077</c:v>
                </c:pt>
                <c:pt idx="19">
                  <c:v>0.999999940515227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72-4B22-9BD1-4A235B742CCC}"/>
            </c:ext>
          </c:extLst>
        </c:ser>
        <c:ser>
          <c:idx val="3"/>
          <c:order val="1"/>
          <c:tx>
            <c:v>(n-3) aus n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Redundanz!$M$62:$AG$62</c:f>
              <c:numCache>
                <c:formatCode>0.0000</c:formatCode>
                <c:ptCount val="21"/>
                <c:pt idx="0">
                  <c:v>0.848034689428045</c:v>
                </c:pt>
                <c:pt idx="1">
                  <c:v>0.867426698285334</c:v>
                </c:pt>
                <c:pt idx="2">
                  <c:v>0.885616547152202</c:v>
                </c:pt>
                <c:pt idx="3">
                  <c:v>0.902521017056958</c:v>
                </c:pt>
                <c:pt idx="4">
                  <c:v>0.91806973648243</c:v>
                </c:pt>
                <c:pt idx="5">
                  <c:v>0.932207436102575</c:v>
                </c:pt>
                <c:pt idx="6">
                  <c:v>0.944896162676483</c:v>
                </c:pt>
                <c:pt idx="7">
                  <c:v>0.95611737921165</c:v>
                </c:pt>
                <c:pt idx="8">
                  <c:v>0.965873861939996</c:v>
                </c:pt>
                <c:pt idx="9">
                  <c:v>0.974191285589819</c:v>
                </c:pt>
                <c:pt idx="10">
                  <c:v>0.9811193665918</c:v>
                </c:pt>
                <c:pt idx="11">
                  <c:v>0.986732408905996</c:v>
                </c:pt>
                <c:pt idx="12">
                  <c:v>0.991129068747645</c:v>
                </c:pt>
                <c:pt idx="13">
                  <c:v>0.994431122237133</c:v>
                </c:pt>
                <c:pt idx="14">
                  <c:v>0.996780983482732</c:v>
                </c:pt>
                <c:pt idx="15">
                  <c:v>0.998337679363592</c:v>
                </c:pt>
                <c:pt idx="16">
                  <c:v>0.999270940813602</c:v>
                </c:pt>
                <c:pt idx="17">
                  <c:v>0.999753018167077</c:v>
                </c:pt>
                <c:pt idx="18">
                  <c:v>0.999947769519953</c:v>
                </c:pt>
                <c:pt idx="19">
                  <c:v>0.999996505437688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72-4B22-9BD1-4A235B742CCC}"/>
            </c:ext>
          </c:extLst>
        </c:ser>
        <c:ser>
          <c:idx val="4"/>
          <c:order val="2"/>
          <c:tx>
            <c:v>(n-2) aus n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Redundanz!$M$63:$AG$63</c:f>
              <c:numCache>
                <c:formatCode>0.0000</c:formatCode>
                <c:ptCount val="21"/>
                <c:pt idx="0">
                  <c:v>0.648408824483037</c:v>
                </c:pt>
                <c:pt idx="1">
                  <c:v>0.678324367176845</c:v>
                </c:pt>
                <c:pt idx="2">
                  <c:v>0.708065094011206</c:v>
                </c:pt>
                <c:pt idx="3">
                  <c:v>0.737443430324192</c:v>
                </c:pt>
                <c:pt idx="4">
                  <c:v>0.766258997556748</c:v>
                </c:pt>
                <c:pt idx="5">
                  <c:v>0.794300337847473</c:v>
                </c:pt>
                <c:pt idx="6">
                  <c:v>0.82134727635883</c:v>
                </c:pt>
                <c:pt idx="7">
                  <c:v>0.847174033994092</c:v>
                </c:pt>
                <c:pt idx="8">
                  <c:v>0.871553218037498</c:v>
                </c:pt>
                <c:pt idx="9">
                  <c:v>0.894260834741791</c:v>
                </c:pt>
                <c:pt idx="10">
                  <c:v>0.915082486148121</c:v>
                </c:pt>
                <c:pt idx="11">
                  <c:v>0.933820933615945</c:v>
                </c:pt>
                <c:pt idx="12">
                  <c:v>0.950305232840727</c:v>
                </c:pt>
                <c:pt idx="13">
                  <c:v>0.964401669734664</c:v>
                </c:pt>
                <c:pt idx="14">
                  <c:v>0.976026753644812</c:v>
                </c:pt>
                <c:pt idx="15">
                  <c:v>0.985162554204299</c:v>
                </c:pt>
                <c:pt idx="16">
                  <c:v>0.991874700893283</c:v>
                </c:pt>
                <c:pt idx="17">
                  <c:v>0.99633340038235</c:v>
                </c:pt>
                <c:pt idx="18">
                  <c:v>0.998837866217224</c:v>
                </c:pt>
                <c:pt idx="19" formatCode="0.0000000">
                  <c:v>0.999844598675388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272-4B22-9BD1-4A235B742CCC}"/>
            </c:ext>
          </c:extLst>
        </c:ser>
        <c:ser>
          <c:idx val="5"/>
          <c:order val="3"/>
          <c:tx>
            <c:v>(n-1) aus n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Redundanz!$M$64:$AG$64</c:f>
              <c:numCache>
                <c:formatCode>0.0000</c:formatCode>
                <c:ptCount val="21"/>
                <c:pt idx="0">
                  <c:v>0.364729963771708</c:v>
                </c:pt>
                <c:pt idx="1">
                  <c:v>0.393885126756044</c:v>
                </c:pt>
                <c:pt idx="2">
                  <c:v>0.424605756540493</c:v>
                </c:pt>
                <c:pt idx="3">
                  <c:v>0.456862640490481</c:v>
                </c:pt>
                <c:pt idx="4">
                  <c:v>0.490602655823271</c:v>
                </c:pt>
                <c:pt idx="5">
                  <c:v>0.525744409666485</c:v>
                </c:pt>
                <c:pt idx="6">
                  <c:v>0.562173296790221</c:v>
                </c:pt>
                <c:pt idx="7">
                  <c:v>0.599735909835996</c:v>
                </c:pt>
                <c:pt idx="8">
                  <c:v>0.638233730489216</c:v>
                </c:pt>
                <c:pt idx="9">
                  <c:v>0.677416023111016</c:v>
                </c:pt>
                <c:pt idx="10">
                  <c:v>0.716971844817085</c:v>
                </c:pt>
                <c:pt idx="11">
                  <c:v>0.756521077819458</c:v>
                </c:pt>
                <c:pt idx="12">
                  <c:v>0.795604380982934</c:v>
                </c:pt>
                <c:pt idx="13">
                  <c:v>0.833671947938198</c:v>
                </c:pt>
                <c:pt idx="14">
                  <c:v>0.870070948682796</c:v>
                </c:pt>
                <c:pt idx="15">
                  <c:v>0.90403152032865</c:v>
                </c:pt>
                <c:pt idx="16">
                  <c:v>0.934651160457132</c:v>
                </c:pt>
                <c:pt idx="17">
                  <c:v>0.960877363351232</c:v>
                </c:pt>
                <c:pt idx="18">
                  <c:v>0.981488325116677</c:v>
                </c:pt>
                <c:pt idx="19">
                  <c:v>0.99507152830208</c:v>
                </c:pt>
                <c:pt idx="2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272-4B22-9BD1-4A235B742CCC}"/>
            </c:ext>
          </c:extLst>
        </c:ser>
        <c:ser>
          <c:idx val="0"/>
          <c:order val="4"/>
          <c:tx>
            <c:v>n seriell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Redundanz!$M$65:$AG$65</c:f>
              <c:numCache>
                <c:formatCode>0.0000</c:formatCode>
                <c:ptCount val="21"/>
                <c:pt idx="0">
                  <c:v>0.109418989131512</c:v>
                </c:pt>
                <c:pt idx="1">
                  <c:v>0.122919324039386</c:v>
                </c:pt>
                <c:pt idx="2">
                  <c:v>0.13799687087566</c:v>
                </c:pt>
                <c:pt idx="3">
                  <c:v>0.154825672610663</c:v>
                </c:pt>
                <c:pt idx="4">
                  <c:v>0.173597862829773</c:v>
                </c:pt>
                <c:pt idx="5">
                  <c:v>0.194525431576599</c:v>
                </c:pt>
                <c:pt idx="6">
                  <c:v>0.217842152506211</c:v>
                </c:pt>
                <c:pt idx="7">
                  <c:v>0.243805685085503</c:v>
                </c:pt>
                <c:pt idx="8">
                  <c:v>0.272699866663574</c:v>
                </c:pt>
                <c:pt idx="9">
                  <c:v>0.304837210399957</c:v>
                </c:pt>
                <c:pt idx="10">
                  <c:v>0.340561626288115</c:v>
                </c:pt>
                <c:pt idx="11">
                  <c:v>0.380251383851359</c:v>
                </c:pt>
                <c:pt idx="12">
                  <c:v>0.424322336524231</c:v>
                </c:pt>
                <c:pt idx="13">
                  <c:v>0.473231429270801</c:v>
                </c:pt>
                <c:pt idx="14">
                  <c:v>0.527480512638945</c:v>
                </c:pt>
                <c:pt idx="15">
                  <c:v>0.587620488213623</c:v>
                </c:pt>
                <c:pt idx="16">
                  <c:v>0.654255812319992</c:v>
                </c:pt>
                <c:pt idx="17">
                  <c:v>0.728049386846895</c:v>
                </c:pt>
                <c:pt idx="18">
                  <c:v>0.809727868221258</c:v>
                </c:pt>
                <c:pt idx="19">
                  <c:v>0.900087427873245</c:v>
                </c:pt>
                <c:pt idx="20">
                  <c:v>0.999999979000001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272-4B22-9BD1-4A235B74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793752"/>
        <c:axId val="2107790808"/>
      </c:lineChart>
      <c:catAx>
        <c:axId val="2107793752"/>
        <c:scaling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107790808"/>
        <c:crosses val="autoZero"/>
        <c:auto val="1"/>
        <c:lblAlgn val="ctr"/>
        <c:lblOffset val="100"/>
        <c:noMultiLvlLbl val="0"/>
      </c:catAx>
      <c:valAx>
        <c:axId val="2107790808"/>
        <c:scaling>
          <c:orientation val="minMax"/>
          <c:max val="1.1"/>
          <c:min val="0.0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07793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'Wirkungsgrad und Verluste'!$P$2</c:f>
              <c:strCache>
                <c:ptCount val="1"/>
                <c:pt idx="0">
                  <c:v>pk1ges</c:v>
                </c:pt>
              </c:strCache>
            </c:strRef>
          </c:tx>
          <c:marker>
            <c:symbol val="none"/>
          </c:marker>
          <c:cat>
            <c:numRef>
              <c:f>'Wirkungsgrad und Verluste'!$L$3:$L$98</c:f>
              <c:numCache>
                <c:formatCode>h:mm</c:formatCode>
                <c:ptCount val="96"/>
                <c:pt idx="0">
                  <c:v>0.0</c:v>
                </c:pt>
                <c:pt idx="1">
                  <c:v>0.0104166666666667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0.0729166666666667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'Wirkungsgrad und Verluste'!$P$3:$P$98</c:f>
              <c:numCache>
                <c:formatCode>0.0000</c:formatCode>
                <c:ptCount val="96"/>
                <c:pt idx="0">
                  <c:v>0.00705929062996294</c:v>
                </c:pt>
                <c:pt idx="1">
                  <c:v>0.00684224457384859</c:v>
                </c:pt>
                <c:pt idx="2">
                  <c:v>0.00665166754896771</c:v>
                </c:pt>
                <c:pt idx="3">
                  <c:v>0.00649814716781366</c:v>
                </c:pt>
                <c:pt idx="4">
                  <c:v>0.00638962413975648</c:v>
                </c:pt>
                <c:pt idx="5">
                  <c:v>0.0063155108523028</c:v>
                </c:pt>
                <c:pt idx="6">
                  <c:v>0.00626786659608258</c:v>
                </c:pt>
                <c:pt idx="7">
                  <c:v>0.00623345685547909</c:v>
                </c:pt>
                <c:pt idx="8">
                  <c:v>0.00620434092112229</c:v>
                </c:pt>
                <c:pt idx="9">
                  <c:v>0.00617787188988883</c:v>
                </c:pt>
                <c:pt idx="10">
                  <c:v>0.00615934356802541</c:v>
                </c:pt>
                <c:pt idx="11">
                  <c:v>0.00614610905240868</c:v>
                </c:pt>
                <c:pt idx="12">
                  <c:v>0.00613816834303864</c:v>
                </c:pt>
                <c:pt idx="13">
                  <c:v>0.00613816834303864</c:v>
                </c:pt>
                <c:pt idx="14">
                  <c:v>0.00614081524616199</c:v>
                </c:pt>
                <c:pt idx="15">
                  <c:v>0.00614610905240868</c:v>
                </c:pt>
                <c:pt idx="16">
                  <c:v>0.00614875595553203</c:v>
                </c:pt>
                <c:pt idx="17">
                  <c:v>0.00615669666490206</c:v>
                </c:pt>
                <c:pt idx="18">
                  <c:v>0.00616993118051879</c:v>
                </c:pt>
                <c:pt idx="19">
                  <c:v>0.00618845950238221</c:v>
                </c:pt>
                <c:pt idx="20">
                  <c:v>0.00622551614610905</c:v>
                </c:pt>
                <c:pt idx="21">
                  <c:v>0.00629433562731604</c:v>
                </c:pt>
                <c:pt idx="22">
                  <c:v>0.00642138697723663</c:v>
                </c:pt>
                <c:pt idx="23">
                  <c:v>0.00663049232398094</c:v>
                </c:pt>
                <c:pt idx="24">
                  <c:v>0.006929592376919</c:v>
                </c:pt>
                <c:pt idx="25">
                  <c:v>0.00728427739544732</c:v>
                </c:pt>
                <c:pt idx="26">
                  <c:v>0.00764955002646903</c:v>
                </c:pt>
                <c:pt idx="27">
                  <c:v>0.00797511911064055</c:v>
                </c:pt>
                <c:pt idx="28">
                  <c:v>0.00822392800423504</c:v>
                </c:pt>
                <c:pt idx="29">
                  <c:v>0.00840127051349921</c:v>
                </c:pt>
                <c:pt idx="30">
                  <c:v>0.00851773425092642</c:v>
                </c:pt>
                <c:pt idx="31">
                  <c:v>0.00859184753838009</c:v>
                </c:pt>
                <c:pt idx="32">
                  <c:v>0.00863155108523028</c:v>
                </c:pt>
                <c:pt idx="33">
                  <c:v>0.00864478560084701</c:v>
                </c:pt>
                <c:pt idx="34">
                  <c:v>0.00864478560084701</c:v>
                </c:pt>
                <c:pt idx="35">
                  <c:v>0.00863419798835362</c:v>
                </c:pt>
                <c:pt idx="36">
                  <c:v>0.00862361037586024</c:v>
                </c:pt>
                <c:pt idx="37">
                  <c:v>0.00861037586024351</c:v>
                </c:pt>
                <c:pt idx="38">
                  <c:v>0.00859184753838009</c:v>
                </c:pt>
                <c:pt idx="39">
                  <c:v>0.00856802541026998</c:v>
                </c:pt>
                <c:pt idx="40">
                  <c:v>0.00853890947591318</c:v>
                </c:pt>
                <c:pt idx="41">
                  <c:v>0.00850449973530969</c:v>
                </c:pt>
                <c:pt idx="42">
                  <c:v>0.00847803070407623</c:v>
                </c:pt>
                <c:pt idx="43">
                  <c:v>0.00845950238221281</c:v>
                </c:pt>
                <c:pt idx="44">
                  <c:v>0.00845685547908946</c:v>
                </c:pt>
                <c:pt idx="45">
                  <c:v>0.00848067760719958</c:v>
                </c:pt>
                <c:pt idx="46">
                  <c:v>0.00853626257278983</c:v>
                </c:pt>
                <c:pt idx="47">
                  <c:v>0.00863419798835362</c:v>
                </c:pt>
                <c:pt idx="48">
                  <c:v>0.00877448385389094</c:v>
                </c:pt>
                <c:pt idx="49">
                  <c:v>0.0089227104287983</c:v>
                </c:pt>
                <c:pt idx="50">
                  <c:v>0.0090444679724722</c:v>
                </c:pt>
                <c:pt idx="51">
                  <c:v>0.00909740603493912</c:v>
                </c:pt>
                <c:pt idx="52">
                  <c:v>0.00905505558496559</c:v>
                </c:pt>
                <c:pt idx="53">
                  <c:v>0.00894123875066172</c:v>
                </c:pt>
                <c:pt idx="54">
                  <c:v>0.00879036527263102</c:v>
                </c:pt>
                <c:pt idx="55">
                  <c:v>0.00863419798835362</c:v>
                </c:pt>
                <c:pt idx="56">
                  <c:v>0.00850449973530969</c:v>
                </c:pt>
                <c:pt idx="57">
                  <c:v>0.00839862361037586</c:v>
                </c:pt>
                <c:pt idx="58">
                  <c:v>0.00830333509793541</c:v>
                </c:pt>
                <c:pt idx="59">
                  <c:v>0.00821598729486501</c:v>
                </c:pt>
                <c:pt idx="60">
                  <c:v>0.00812599258867125</c:v>
                </c:pt>
                <c:pt idx="61">
                  <c:v>0.00803864478560085</c:v>
                </c:pt>
                <c:pt idx="62">
                  <c:v>0.00795659078877713</c:v>
                </c:pt>
                <c:pt idx="63">
                  <c:v>0.0078851244044468</c:v>
                </c:pt>
                <c:pt idx="64">
                  <c:v>0.00782953943885654</c:v>
                </c:pt>
                <c:pt idx="65">
                  <c:v>0.00779777660137639</c:v>
                </c:pt>
                <c:pt idx="66">
                  <c:v>0.0077924827951297</c:v>
                </c:pt>
                <c:pt idx="67">
                  <c:v>0.00781895182636315</c:v>
                </c:pt>
                <c:pt idx="68">
                  <c:v>0.00788777130757014</c:v>
                </c:pt>
                <c:pt idx="69">
                  <c:v>0.00799364743250397</c:v>
                </c:pt>
                <c:pt idx="70">
                  <c:v>0.00813128639491795</c:v>
                </c:pt>
                <c:pt idx="71">
                  <c:v>0.00830333509793541</c:v>
                </c:pt>
                <c:pt idx="72">
                  <c:v>0.00850449973530969</c:v>
                </c:pt>
                <c:pt idx="73">
                  <c:v>0.00872154579142403</c:v>
                </c:pt>
                <c:pt idx="74">
                  <c:v>0.00894653255690841</c:v>
                </c:pt>
                <c:pt idx="75">
                  <c:v>0.00916357861302276</c:v>
                </c:pt>
                <c:pt idx="76">
                  <c:v>0.00936474325039703</c:v>
                </c:pt>
                <c:pt idx="77">
                  <c:v>0.00952885124404447</c:v>
                </c:pt>
                <c:pt idx="78">
                  <c:v>0.00963737427210164</c:v>
                </c:pt>
                <c:pt idx="79">
                  <c:v>0.00967178401270513</c:v>
                </c:pt>
                <c:pt idx="80">
                  <c:v>0.00961884595023822</c:v>
                </c:pt>
                <c:pt idx="81">
                  <c:v>0.00951296982530439</c:v>
                </c:pt>
                <c:pt idx="82">
                  <c:v>0.0093859184753838</c:v>
                </c:pt>
                <c:pt idx="83">
                  <c:v>0.00927474854420328</c:v>
                </c:pt>
                <c:pt idx="84">
                  <c:v>0.00920592906299629</c:v>
                </c:pt>
                <c:pt idx="85">
                  <c:v>0.00916093170989941</c:v>
                </c:pt>
                <c:pt idx="86">
                  <c:v>0.00911328745367919</c:v>
                </c:pt>
                <c:pt idx="87">
                  <c:v>0.00903123345685548</c:v>
                </c:pt>
                <c:pt idx="88">
                  <c:v>0.00889624139756485</c:v>
                </c:pt>
                <c:pt idx="89">
                  <c:v>0.00871360508205399</c:v>
                </c:pt>
                <c:pt idx="90">
                  <c:v>0.00849655902593965</c:v>
                </c:pt>
                <c:pt idx="91">
                  <c:v>0.00826098464796188</c:v>
                </c:pt>
                <c:pt idx="92">
                  <c:v>0.00801746956061408</c:v>
                </c:pt>
                <c:pt idx="93">
                  <c:v>0.00777395447326628</c:v>
                </c:pt>
                <c:pt idx="94">
                  <c:v>0.00753043938591847</c:v>
                </c:pt>
                <c:pt idx="95">
                  <c:v>0.00729221810481736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'Wirkungsgrad und Verluste'!$R$2</c:f>
              <c:strCache>
                <c:ptCount val="1"/>
                <c:pt idx="0">
                  <c:v>pk2ges</c:v>
                </c:pt>
              </c:strCache>
            </c:strRef>
          </c:tx>
          <c:marker>
            <c:symbol val="none"/>
          </c:marker>
          <c:cat>
            <c:numRef>
              <c:f>'Wirkungsgrad und Verluste'!$L$3:$L$98</c:f>
              <c:numCache>
                <c:formatCode>h:mm</c:formatCode>
                <c:ptCount val="96"/>
                <c:pt idx="0">
                  <c:v>0.0</c:v>
                </c:pt>
                <c:pt idx="1">
                  <c:v>0.0104166666666667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0.0729166666666667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'Wirkungsgrad und Verluste'!$R$3:$R$98</c:f>
              <c:numCache>
                <c:formatCode>0.0000</c:formatCode>
                <c:ptCount val="96"/>
                <c:pt idx="0">
                  <c:v>0.00411858125992589</c:v>
                </c:pt>
                <c:pt idx="1">
                  <c:v>0.00368448914769719</c:v>
                </c:pt>
                <c:pt idx="2">
                  <c:v>0.00330333509793541</c:v>
                </c:pt>
                <c:pt idx="3">
                  <c:v>0.00299629433562732</c:v>
                </c:pt>
                <c:pt idx="4">
                  <c:v>0.00277924827951297</c:v>
                </c:pt>
                <c:pt idx="5">
                  <c:v>0.00263102170460561</c:v>
                </c:pt>
                <c:pt idx="6">
                  <c:v>0.00253573319216517</c:v>
                </c:pt>
                <c:pt idx="7">
                  <c:v>0.00246691371095818</c:v>
                </c:pt>
                <c:pt idx="8">
                  <c:v>0.00240868184224457</c:v>
                </c:pt>
                <c:pt idx="9">
                  <c:v>0.00235574377977766</c:v>
                </c:pt>
                <c:pt idx="10">
                  <c:v>0.00231868713605082</c:v>
                </c:pt>
                <c:pt idx="11">
                  <c:v>0.00229221810481736</c:v>
                </c:pt>
                <c:pt idx="12">
                  <c:v>0.00227633668607729</c:v>
                </c:pt>
                <c:pt idx="13">
                  <c:v>0.00227633668607729</c:v>
                </c:pt>
                <c:pt idx="14">
                  <c:v>0.00228163049232398</c:v>
                </c:pt>
                <c:pt idx="15">
                  <c:v>0.00229221810481736</c:v>
                </c:pt>
                <c:pt idx="16">
                  <c:v>0.00229751191106405</c:v>
                </c:pt>
                <c:pt idx="17">
                  <c:v>0.00231339332980413</c:v>
                </c:pt>
                <c:pt idx="18">
                  <c:v>0.00233986236103759</c:v>
                </c:pt>
                <c:pt idx="19">
                  <c:v>0.00237691900476442</c:v>
                </c:pt>
                <c:pt idx="20">
                  <c:v>0.0024510322922181</c:v>
                </c:pt>
                <c:pt idx="21">
                  <c:v>0.00258867125463208</c:v>
                </c:pt>
                <c:pt idx="22">
                  <c:v>0.00284277395447327</c:v>
                </c:pt>
                <c:pt idx="23">
                  <c:v>0.00326098464796188</c:v>
                </c:pt>
                <c:pt idx="24">
                  <c:v>0.00385918475383801</c:v>
                </c:pt>
                <c:pt idx="25">
                  <c:v>0.00456855479089465</c:v>
                </c:pt>
                <c:pt idx="26">
                  <c:v>0.00529910005293806</c:v>
                </c:pt>
                <c:pt idx="27">
                  <c:v>0.0059502382212811</c:v>
                </c:pt>
                <c:pt idx="28">
                  <c:v>0.00644785600847009</c:v>
                </c:pt>
                <c:pt idx="29">
                  <c:v>0.00680254102699841</c:v>
                </c:pt>
                <c:pt idx="30">
                  <c:v>0.00703546850185283</c:v>
                </c:pt>
                <c:pt idx="31">
                  <c:v>0.00718369507676019</c:v>
                </c:pt>
                <c:pt idx="32">
                  <c:v>0.00726310217046056</c:v>
                </c:pt>
                <c:pt idx="33">
                  <c:v>0.00728957120169402</c:v>
                </c:pt>
                <c:pt idx="34">
                  <c:v>0.00728957120169402</c:v>
                </c:pt>
                <c:pt idx="35">
                  <c:v>0.00726839597670725</c:v>
                </c:pt>
                <c:pt idx="36">
                  <c:v>0.00724722075172048</c:v>
                </c:pt>
                <c:pt idx="37">
                  <c:v>0.00722075172048703</c:v>
                </c:pt>
                <c:pt idx="38">
                  <c:v>0.00718369507676019</c:v>
                </c:pt>
                <c:pt idx="39">
                  <c:v>0.00713605082053997</c:v>
                </c:pt>
                <c:pt idx="40">
                  <c:v>0.00707781895182636</c:v>
                </c:pt>
                <c:pt idx="41">
                  <c:v>0.00700899947061937</c:v>
                </c:pt>
                <c:pt idx="42">
                  <c:v>0.00695606140815246</c:v>
                </c:pt>
                <c:pt idx="43">
                  <c:v>0.00691900476442562</c:v>
                </c:pt>
                <c:pt idx="44">
                  <c:v>0.00691371095817893</c:v>
                </c:pt>
                <c:pt idx="45">
                  <c:v>0.00696135521439915</c:v>
                </c:pt>
                <c:pt idx="46">
                  <c:v>0.00707252514557967</c:v>
                </c:pt>
                <c:pt idx="47">
                  <c:v>0.00726839597670725</c:v>
                </c:pt>
                <c:pt idx="48">
                  <c:v>0.00754896770778189</c:v>
                </c:pt>
                <c:pt idx="49">
                  <c:v>0.00784542085759661</c:v>
                </c:pt>
                <c:pt idx="50">
                  <c:v>0.00808893594494441</c:v>
                </c:pt>
                <c:pt idx="51">
                  <c:v>0.00819481206987824</c:v>
                </c:pt>
                <c:pt idx="52">
                  <c:v>0.00811011116993118</c:v>
                </c:pt>
                <c:pt idx="53">
                  <c:v>0.00788247750132345</c:v>
                </c:pt>
                <c:pt idx="54">
                  <c:v>0.00758073054526204</c:v>
                </c:pt>
                <c:pt idx="55">
                  <c:v>0.00726839597670725</c:v>
                </c:pt>
                <c:pt idx="56">
                  <c:v>0.00700899947061937</c:v>
                </c:pt>
                <c:pt idx="57">
                  <c:v>0.00679724722075172</c:v>
                </c:pt>
                <c:pt idx="58">
                  <c:v>0.00660667019587083</c:v>
                </c:pt>
                <c:pt idx="59">
                  <c:v>0.00643197458973001</c:v>
                </c:pt>
                <c:pt idx="60">
                  <c:v>0.00625198517734251</c:v>
                </c:pt>
                <c:pt idx="61">
                  <c:v>0.00607728957120169</c:v>
                </c:pt>
                <c:pt idx="62">
                  <c:v>0.00591318157755426</c:v>
                </c:pt>
                <c:pt idx="63">
                  <c:v>0.00577024880889359</c:v>
                </c:pt>
                <c:pt idx="64">
                  <c:v>0.00565907887771308</c:v>
                </c:pt>
                <c:pt idx="65">
                  <c:v>0.00559555320275278</c:v>
                </c:pt>
                <c:pt idx="66">
                  <c:v>0.0055849655902594</c:v>
                </c:pt>
                <c:pt idx="67">
                  <c:v>0.00563790365272631</c:v>
                </c:pt>
                <c:pt idx="68">
                  <c:v>0.00577554261514028</c:v>
                </c:pt>
                <c:pt idx="69">
                  <c:v>0.00598729486500794</c:v>
                </c:pt>
                <c:pt idx="70">
                  <c:v>0.00626257278983589</c:v>
                </c:pt>
                <c:pt idx="71">
                  <c:v>0.00660667019587083</c:v>
                </c:pt>
                <c:pt idx="72">
                  <c:v>0.00700899947061937</c:v>
                </c:pt>
                <c:pt idx="73">
                  <c:v>0.00744309158284807</c:v>
                </c:pt>
                <c:pt idx="74">
                  <c:v>0.00789306511381683</c:v>
                </c:pt>
                <c:pt idx="75">
                  <c:v>0.00832715722604553</c:v>
                </c:pt>
                <c:pt idx="76">
                  <c:v>0.00872948650079407</c:v>
                </c:pt>
                <c:pt idx="77">
                  <c:v>0.00905770248808893</c:v>
                </c:pt>
                <c:pt idx="78">
                  <c:v>0.00927474854420328</c:v>
                </c:pt>
                <c:pt idx="79">
                  <c:v>0.00934356802541027</c:v>
                </c:pt>
                <c:pt idx="80">
                  <c:v>0.00923769190047644</c:v>
                </c:pt>
                <c:pt idx="81">
                  <c:v>0.00902593965060878</c:v>
                </c:pt>
                <c:pt idx="82">
                  <c:v>0.0087718369507676</c:v>
                </c:pt>
                <c:pt idx="83">
                  <c:v>0.00854949708840656</c:v>
                </c:pt>
                <c:pt idx="84">
                  <c:v>0.00841185812599259</c:v>
                </c:pt>
                <c:pt idx="85">
                  <c:v>0.00832186341979883</c:v>
                </c:pt>
                <c:pt idx="86">
                  <c:v>0.00822657490735839</c:v>
                </c:pt>
                <c:pt idx="87">
                  <c:v>0.00806246691371096</c:v>
                </c:pt>
                <c:pt idx="88">
                  <c:v>0.0077924827951297</c:v>
                </c:pt>
                <c:pt idx="89">
                  <c:v>0.00742721016410799</c:v>
                </c:pt>
                <c:pt idx="90">
                  <c:v>0.0069931180518793</c:v>
                </c:pt>
                <c:pt idx="91">
                  <c:v>0.00652196929592377</c:v>
                </c:pt>
                <c:pt idx="92">
                  <c:v>0.00603493912122816</c:v>
                </c:pt>
                <c:pt idx="93">
                  <c:v>0.00554790894653256</c:v>
                </c:pt>
                <c:pt idx="94">
                  <c:v>0.00506087877183695</c:v>
                </c:pt>
                <c:pt idx="95">
                  <c:v>0.00458443620963473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097304"/>
        <c:axId val="2119785240"/>
      </c:lineChart>
      <c:catAx>
        <c:axId val="2117097304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crossAx val="2119785240"/>
        <c:crosses val="autoZero"/>
        <c:auto val="1"/>
        <c:lblAlgn val="ctr"/>
        <c:lblOffset val="100"/>
        <c:noMultiLvlLbl val="0"/>
      </c:catAx>
      <c:valAx>
        <c:axId val="211978524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17097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9749977198796"/>
          <c:y val="0.633765185932252"/>
          <c:w val="0.093377435928617"/>
          <c:h val="0.0943967726713361"/>
        </c:manualLayout>
      </c:layout>
      <c:overlay val="0"/>
    </c:legend>
    <c:plotVisOnly val="1"/>
    <c:dispBlanksAs val="gap"/>
    <c:showDLblsOverMax val="0"/>
  </c:chart>
  <c:printSettings>
    <c:headerFooter/>
    <c:pageMargins b="0.787401575" l="0.7" r="0.7" t="0.7874015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'Wirkungsgrad und Verluste'!$X$2</c:f>
              <c:strCache>
                <c:ptCount val="1"/>
                <c:pt idx="0">
                  <c:v>pk1ges</c:v>
                </c:pt>
              </c:strCache>
            </c:strRef>
          </c:tx>
          <c:marker>
            <c:symbol val="none"/>
          </c:marker>
          <c:cat>
            <c:numRef>
              <c:f>'Wirkungsgrad und Verluste'!$T$3:$T$98</c:f>
              <c:numCache>
                <c:formatCode>h:mm</c:formatCode>
                <c:ptCount val="96"/>
                <c:pt idx="0">
                  <c:v>0.0</c:v>
                </c:pt>
                <c:pt idx="1">
                  <c:v>0.0104166666666667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0.0729166666666667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'Wirkungsgrad und Verluste'!$X$3:$X$98</c:f>
              <c:numCache>
                <c:formatCode>0.0000</c:formatCode>
                <c:ptCount val="96"/>
                <c:pt idx="0">
                  <c:v>0.0052525</c:v>
                </c:pt>
                <c:pt idx="1">
                  <c:v>0.00524625</c:v>
                </c:pt>
                <c:pt idx="2">
                  <c:v>0.00524</c:v>
                </c:pt>
                <c:pt idx="3">
                  <c:v>0.00523625</c:v>
                </c:pt>
                <c:pt idx="4">
                  <c:v>0.005235</c:v>
                </c:pt>
                <c:pt idx="5">
                  <c:v>0.005235</c:v>
                </c:pt>
                <c:pt idx="6">
                  <c:v>0.00523625</c:v>
                </c:pt>
                <c:pt idx="7">
                  <c:v>0.00523625</c:v>
                </c:pt>
                <c:pt idx="8">
                  <c:v>0.00523625</c:v>
                </c:pt>
                <c:pt idx="9">
                  <c:v>0.00523625</c:v>
                </c:pt>
                <c:pt idx="10">
                  <c:v>0.00523625</c:v>
                </c:pt>
                <c:pt idx="11">
                  <c:v>0.00523625</c:v>
                </c:pt>
                <c:pt idx="12">
                  <c:v>0.0052375</c:v>
                </c:pt>
                <c:pt idx="13">
                  <c:v>0.00523875</c:v>
                </c:pt>
                <c:pt idx="14">
                  <c:v>0.00523875</c:v>
                </c:pt>
                <c:pt idx="15">
                  <c:v>0.00523625</c:v>
                </c:pt>
                <c:pt idx="16">
                  <c:v>0.00523125</c:v>
                </c:pt>
                <c:pt idx="17">
                  <c:v>0.00522875</c:v>
                </c:pt>
                <c:pt idx="18">
                  <c:v>0.00523625</c:v>
                </c:pt>
                <c:pt idx="19">
                  <c:v>0.00526</c:v>
                </c:pt>
                <c:pt idx="20">
                  <c:v>0.00530125</c:v>
                </c:pt>
                <c:pt idx="21">
                  <c:v>0.00534</c:v>
                </c:pt>
                <c:pt idx="22">
                  <c:v>0.00535125</c:v>
                </c:pt>
                <c:pt idx="23">
                  <c:v>0.0053075</c:v>
                </c:pt>
                <c:pt idx="24">
                  <c:v>0.00534875</c:v>
                </c:pt>
                <c:pt idx="25">
                  <c:v>0.0053575</c:v>
                </c:pt>
                <c:pt idx="26">
                  <c:v>0.005385</c:v>
                </c:pt>
                <c:pt idx="27">
                  <c:v>0.0054025</c:v>
                </c:pt>
                <c:pt idx="28">
                  <c:v>0.00592625</c:v>
                </c:pt>
                <c:pt idx="29">
                  <c:v>0.00664625</c:v>
                </c:pt>
                <c:pt idx="30">
                  <c:v>0.00744125</c:v>
                </c:pt>
                <c:pt idx="31">
                  <c:v>0.00819375</c:v>
                </c:pt>
                <c:pt idx="32">
                  <c:v>0.0088075</c:v>
                </c:pt>
                <c:pt idx="33">
                  <c:v>0.0092725</c:v>
                </c:pt>
                <c:pt idx="34">
                  <c:v>0.0096</c:v>
                </c:pt>
                <c:pt idx="35">
                  <c:v>0.0098025</c:v>
                </c:pt>
                <c:pt idx="36">
                  <c:v>0.00989625</c:v>
                </c:pt>
                <c:pt idx="37">
                  <c:v>0.00991375</c:v>
                </c:pt>
                <c:pt idx="38">
                  <c:v>0.00989375</c:v>
                </c:pt>
                <c:pt idx="39">
                  <c:v>0.00987375</c:v>
                </c:pt>
                <c:pt idx="40">
                  <c:v>0.0098825</c:v>
                </c:pt>
                <c:pt idx="41">
                  <c:v>0.00991125</c:v>
                </c:pt>
                <c:pt idx="42">
                  <c:v>0.00994625</c:v>
                </c:pt>
                <c:pt idx="43">
                  <c:v>0.00996875</c:v>
                </c:pt>
                <c:pt idx="44">
                  <c:v>0.00996625</c:v>
                </c:pt>
                <c:pt idx="45">
                  <c:v>0.0099375</c:v>
                </c:pt>
                <c:pt idx="46">
                  <c:v>0.0098825</c:v>
                </c:pt>
                <c:pt idx="47">
                  <c:v>0.0098025</c:v>
                </c:pt>
                <c:pt idx="48">
                  <c:v>0.0096975</c:v>
                </c:pt>
                <c:pt idx="49">
                  <c:v>0.00955625</c:v>
                </c:pt>
                <c:pt idx="50">
                  <c:v>0.00936625</c:v>
                </c:pt>
                <c:pt idx="51">
                  <c:v>0.00911625</c:v>
                </c:pt>
                <c:pt idx="52">
                  <c:v>0.00880875</c:v>
                </c:pt>
                <c:pt idx="53">
                  <c:v>0.0084975</c:v>
                </c:pt>
                <c:pt idx="54">
                  <c:v>0.00825375</c:v>
                </c:pt>
                <c:pt idx="55">
                  <c:v>0.00814625</c:v>
                </c:pt>
                <c:pt idx="56">
                  <c:v>0.00821875</c:v>
                </c:pt>
                <c:pt idx="57">
                  <c:v>0.00841125</c:v>
                </c:pt>
                <c:pt idx="58">
                  <c:v>0.00863625</c:v>
                </c:pt>
                <c:pt idx="59">
                  <c:v>0.00880875</c:v>
                </c:pt>
                <c:pt idx="60">
                  <c:v>0.0088625</c:v>
                </c:pt>
                <c:pt idx="61">
                  <c:v>0.00880875</c:v>
                </c:pt>
                <c:pt idx="62">
                  <c:v>0.00867875</c:v>
                </c:pt>
                <c:pt idx="63">
                  <c:v>0.00850125</c:v>
                </c:pt>
                <c:pt idx="64">
                  <c:v>0.00830375</c:v>
                </c:pt>
                <c:pt idx="65">
                  <c:v>0.00808125</c:v>
                </c:pt>
                <c:pt idx="66">
                  <c:v>0.0078275</c:v>
                </c:pt>
                <c:pt idx="67">
                  <c:v>0.00753125</c:v>
                </c:pt>
                <c:pt idx="68">
                  <c:v>0.0071925</c:v>
                </c:pt>
                <c:pt idx="69">
                  <c:v>0.00683625</c:v>
                </c:pt>
                <c:pt idx="70">
                  <c:v>0.00649625</c:v>
                </c:pt>
                <c:pt idx="71">
                  <c:v>0.00620625</c:v>
                </c:pt>
                <c:pt idx="72">
                  <c:v>0.00599125</c:v>
                </c:pt>
                <c:pt idx="73">
                  <c:v>0.00584</c:v>
                </c:pt>
                <c:pt idx="74">
                  <c:v>0.0057375</c:v>
                </c:pt>
                <c:pt idx="75">
                  <c:v>0.0056625</c:v>
                </c:pt>
                <c:pt idx="76">
                  <c:v>0.00560125</c:v>
                </c:pt>
                <c:pt idx="77">
                  <c:v>0.00555</c:v>
                </c:pt>
                <c:pt idx="78">
                  <c:v>0.00550875</c:v>
                </c:pt>
                <c:pt idx="79">
                  <c:v>0.00547375</c:v>
                </c:pt>
                <c:pt idx="80">
                  <c:v>0.005445</c:v>
                </c:pt>
                <c:pt idx="81">
                  <c:v>0.00542</c:v>
                </c:pt>
                <c:pt idx="82">
                  <c:v>0.00539875</c:v>
                </c:pt>
                <c:pt idx="83">
                  <c:v>0.00537875</c:v>
                </c:pt>
                <c:pt idx="84">
                  <c:v>0.00535875</c:v>
                </c:pt>
                <c:pt idx="85">
                  <c:v>0.00533875</c:v>
                </c:pt>
                <c:pt idx="86">
                  <c:v>0.00532125</c:v>
                </c:pt>
                <c:pt idx="87">
                  <c:v>0.0053075</c:v>
                </c:pt>
                <c:pt idx="88">
                  <c:v>0.0052975</c:v>
                </c:pt>
                <c:pt idx="89">
                  <c:v>0.0052925</c:v>
                </c:pt>
                <c:pt idx="90">
                  <c:v>0.0052875</c:v>
                </c:pt>
                <c:pt idx="91">
                  <c:v>0.00528375</c:v>
                </c:pt>
                <c:pt idx="92">
                  <c:v>0.00527875</c:v>
                </c:pt>
                <c:pt idx="93">
                  <c:v>0.00527375</c:v>
                </c:pt>
                <c:pt idx="94">
                  <c:v>0.0052675</c:v>
                </c:pt>
                <c:pt idx="95">
                  <c:v>0.00526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'Wirkungsgrad und Verluste'!$Z$2</c:f>
              <c:strCache>
                <c:ptCount val="1"/>
                <c:pt idx="0">
                  <c:v>pk2ges</c:v>
                </c:pt>
              </c:strCache>
            </c:strRef>
          </c:tx>
          <c:marker>
            <c:symbol val="none"/>
          </c:marker>
          <c:cat>
            <c:numRef>
              <c:f>'Wirkungsgrad und Verluste'!$T$3:$T$98</c:f>
              <c:numCache>
                <c:formatCode>h:mm</c:formatCode>
                <c:ptCount val="96"/>
                <c:pt idx="0">
                  <c:v>0.0</c:v>
                </c:pt>
                <c:pt idx="1">
                  <c:v>0.0104166666666667</c:v>
                </c:pt>
                <c:pt idx="2">
                  <c:v>0.0208333333333333</c:v>
                </c:pt>
                <c:pt idx="3">
                  <c:v>0.03125</c:v>
                </c:pt>
                <c:pt idx="4">
                  <c:v>0.0416666666666667</c:v>
                </c:pt>
                <c:pt idx="5">
                  <c:v>0.0520833333333333</c:v>
                </c:pt>
                <c:pt idx="6">
                  <c:v>0.0625</c:v>
                </c:pt>
                <c:pt idx="7">
                  <c:v>0.0729166666666667</c:v>
                </c:pt>
                <c:pt idx="8">
                  <c:v>0.0833333333333333</c:v>
                </c:pt>
                <c:pt idx="9">
                  <c:v>0.09375</c:v>
                </c:pt>
                <c:pt idx="10">
                  <c:v>0.104166666666667</c:v>
                </c:pt>
                <c:pt idx="11">
                  <c:v>0.114583333333333</c:v>
                </c:pt>
                <c:pt idx="12">
                  <c:v>0.125</c:v>
                </c:pt>
                <c:pt idx="13">
                  <c:v>0.135416666666667</c:v>
                </c:pt>
                <c:pt idx="14">
                  <c:v>0.145833333333333</c:v>
                </c:pt>
                <c:pt idx="15">
                  <c:v>0.15625</c:v>
                </c:pt>
                <c:pt idx="16">
                  <c:v>0.166666666666667</c:v>
                </c:pt>
                <c:pt idx="17">
                  <c:v>0.177083333333333</c:v>
                </c:pt>
                <c:pt idx="18">
                  <c:v>0.1875</c:v>
                </c:pt>
                <c:pt idx="19">
                  <c:v>0.197916666666667</c:v>
                </c:pt>
                <c:pt idx="20">
                  <c:v>0.208333333333333</c:v>
                </c:pt>
                <c:pt idx="21">
                  <c:v>0.21875</c:v>
                </c:pt>
                <c:pt idx="22">
                  <c:v>0.229166666666667</c:v>
                </c:pt>
                <c:pt idx="23">
                  <c:v>0.239583333333333</c:v>
                </c:pt>
                <c:pt idx="24">
                  <c:v>0.25</c:v>
                </c:pt>
                <c:pt idx="25">
                  <c:v>0.260416666666667</c:v>
                </c:pt>
                <c:pt idx="26">
                  <c:v>0.270833333333333</c:v>
                </c:pt>
                <c:pt idx="27">
                  <c:v>0.28125</c:v>
                </c:pt>
                <c:pt idx="28">
                  <c:v>0.291666666666667</c:v>
                </c:pt>
                <c:pt idx="29">
                  <c:v>0.302083333333333</c:v>
                </c:pt>
                <c:pt idx="30">
                  <c:v>0.3125</c:v>
                </c:pt>
                <c:pt idx="31">
                  <c:v>0.322916666666667</c:v>
                </c:pt>
                <c:pt idx="32">
                  <c:v>0.333333333333333</c:v>
                </c:pt>
                <c:pt idx="33">
                  <c:v>0.34375</c:v>
                </c:pt>
                <c:pt idx="34">
                  <c:v>0.354166666666667</c:v>
                </c:pt>
                <c:pt idx="35">
                  <c:v>0.364583333333333</c:v>
                </c:pt>
                <c:pt idx="36">
                  <c:v>0.375</c:v>
                </c:pt>
                <c:pt idx="37">
                  <c:v>0.385416666666667</c:v>
                </c:pt>
                <c:pt idx="38">
                  <c:v>0.395833333333333</c:v>
                </c:pt>
                <c:pt idx="39">
                  <c:v>0.40625</c:v>
                </c:pt>
                <c:pt idx="40">
                  <c:v>0.416666666666667</c:v>
                </c:pt>
                <c:pt idx="41">
                  <c:v>0.427083333333333</c:v>
                </c:pt>
                <c:pt idx="42">
                  <c:v>0.4375</c:v>
                </c:pt>
                <c:pt idx="43">
                  <c:v>0.447916666666667</c:v>
                </c:pt>
                <c:pt idx="44">
                  <c:v>0.458333333333333</c:v>
                </c:pt>
                <c:pt idx="45">
                  <c:v>0.46875</c:v>
                </c:pt>
                <c:pt idx="46">
                  <c:v>0.479166666666667</c:v>
                </c:pt>
                <c:pt idx="47">
                  <c:v>0.489583333333333</c:v>
                </c:pt>
                <c:pt idx="48">
                  <c:v>0.5</c:v>
                </c:pt>
                <c:pt idx="49">
                  <c:v>0.510416666666667</c:v>
                </c:pt>
                <c:pt idx="50">
                  <c:v>0.520833333333333</c:v>
                </c:pt>
                <c:pt idx="51">
                  <c:v>0.53125</c:v>
                </c:pt>
                <c:pt idx="52">
                  <c:v>0.541666666666667</c:v>
                </c:pt>
                <c:pt idx="53">
                  <c:v>0.552083333333333</c:v>
                </c:pt>
                <c:pt idx="54">
                  <c:v>0.5625</c:v>
                </c:pt>
                <c:pt idx="55">
                  <c:v>0.572916666666667</c:v>
                </c:pt>
                <c:pt idx="56">
                  <c:v>0.583333333333333</c:v>
                </c:pt>
                <c:pt idx="57">
                  <c:v>0.59375</c:v>
                </c:pt>
                <c:pt idx="58">
                  <c:v>0.604166666666667</c:v>
                </c:pt>
                <c:pt idx="59">
                  <c:v>0.614583333333333</c:v>
                </c:pt>
                <c:pt idx="60">
                  <c:v>0.625</c:v>
                </c:pt>
                <c:pt idx="61">
                  <c:v>0.635416666666667</c:v>
                </c:pt>
                <c:pt idx="62">
                  <c:v>0.645833333333333</c:v>
                </c:pt>
                <c:pt idx="63">
                  <c:v>0.65625</c:v>
                </c:pt>
                <c:pt idx="64">
                  <c:v>0.666666666666667</c:v>
                </c:pt>
                <c:pt idx="65">
                  <c:v>0.677083333333333</c:v>
                </c:pt>
                <c:pt idx="66">
                  <c:v>0.6875</c:v>
                </c:pt>
                <c:pt idx="67">
                  <c:v>0.697916666666667</c:v>
                </c:pt>
                <c:pt idx="68">
                  <c:v>0.708333333333333</c:v>
                </c:pt>
                <c:pt idx="69">
                  <c:v>0.71875</c:v>
                </c:pt>
                <c:pt idx="70">
                  <c:v>0.729166666666667</c:v>
                </c:pt>
                <c:pt idx="71">
                  <c:v>0.739583333333333</c:v>
                </c:pt>
                <c:pt idx="72">
                  <c:v>0.75</c:v>
                </c:pt>
                <c:pt idx="73">
                  <c:v>0.760416666666667</c:v>
                </c:pt>
                <c:pt idx="74">
                  <c:v>0.770833333333333</c:v>
                </c:pt>
                <c:pt idx="75">
                  <c:v>0.78125</c:v>
                </c:pt>
                <c:pt idx="76">
                  <c:v>0.791666666666667</c:v>
                </c:pt>
                <c:pt idx="77">
                  <c:v>0.802083333333333</c:v>
                </c:pt>
                <c:pt idx="78">
                  <c:v>0.8125</c:v>
                </c:pt>
                <c:pt idx="79">
                  <c:v>0.822916666666667</c:v>
                </c:pt>
                <c:pt idx="80">
                  <c:v>0.833333333333333</c:v>
                </c:pt>
                <c:pt idx="81">
                  <c:v>0.84375</c:v>
                </c:pt>
                <c:pt idx="82">
                  <c:v>0.854166666666667</c:v>
                </c:pt>
                <c:pt idx="83">
                  <c:v>0.864583333333333</c:v>
                </c:pt>
                <c:pt idx="84">
                  <c:v>0.875</c:v>
                </c:pt>
                <c:pt idx="85">
                  <c:v>0.885416666666667</c:v>
                </c:pt>
                <c:pt idx="86">
                  <c:v>0.895833333333333</c:v>
                </c:pt>
                <c:pt idx="87">
                  <c:v>0.90625</c:v>
                </c:pt>
                <c:pt idx="88">
                  <c:v>0.916666666666667</c:v>
                </c:pt>
                <c:pt idx="89">
                  <c:v>0.927083333333333</c:v>
                </c:pt>
                <c:pt idx="90">
                  <c:v>0.9375</c:v>
                </c:pt>
                <c:pt idx="91">
                  <c:v>0.947916666666667</c:v>
                </c:pt>
                <c:pt idx="92">
                  <c:v>0.958333333333333</c:v>
                </c:pt>
                <c:pt idx="93">
                  <c:v>0.96875</c:v>
                </c:pt>
                <c:pt idx="94">
                  <c:v>0.979166666666667</c:v>
                </c:pt>
                <c:pt idx="95">
                  <c:v>0.989583333333333</c:v>
                </c:pt>
              </c:numCache>
            </c:numRef>
          </c:cat>
          <c:val>
            <c:numRef>
              <c:f>'Wirkungsgrad und Verluste'!$Z$3:$Z$98</c:f>
              <c:numCache>
                <c:formatCode>0.0000</c:formatCode>
                <c:ptCount val="96"/>
                <c:pt idx="0">
                  <c:v>0.000505</c:v>
                </c:pt>
                <c:pt idx="1">
                  <c:v>0.0004925</c:v>
                </c:pt>
                <c:pt idx="2">
                  <c:v>0.00048</c:v>
                </c:pt>
                <c:pt idx="3">
                  <c:v>0.0004725</c:v>
                </c:pt>
                <c:pt idx="4">
                  <c:v>0.00047</c:v>
                </c:pt>
                <c:pt idx="5">
                  <c:v>0.00047</c:v>
                </c:pt>
                <c:pt idx="6">
                  <c:v>0.0004725</c:v>
                </c:pt>
                <c:pt idx="7">
                  <c:v>0.0004725</c:v>
                </c:pt>
                <c:pt idx="8">
                  <c:v>0.0004725</c:v>
                </c:pt>
                <c:pt idx="9">
                  <c:v>0.0004725</c:v>
                </c:pt>
                <c:pt idx="10">
                  <c:v>0.0004725</c:v>
                </c:pt>
                <c:pt idx="11">
                  <c:v>0.0004725</c:v>
                </c:pt>
                <c:pt idx="12">
                  <c:v>0.000475</c:v>
                </c:pt>
                <c:pt idx="13">
                  <c:v>0.0004775</c:v>
                </c:pt>
                <c:pt idx="14">
                  <c:v>0.0004775</c:v>
                </c:pt>
                <c:pt idx="15">
                  <c:v>0.0004725</c:v>
                </c:pt>
                <c:pt idx="16">
                  <c:v>0.0004625</c:v>
                </c:pt>
                <c:pt idx="17">
                  <c:v>0.0004575</c:v>
                </c:pt>
                <c:pt idx="18">
                  <c:v>0.0004725</c:v>
                </c:pt>
                <c:pt idx="19">
                  <c:v>0.00052</c:v>
                </c:pt>
                <c:pt idx="20">
                  <c:v>0.0006025</c:v>
                </c:pt>
                <c:pt idx="21">
                  <c:v>0.00068</c:v>
                </c:pt>
                <c:pt idx="22">
                  <c:v>0.0007025</c:v>
                </c:pt>
                <c:pt idx="23">
                  <c:v>0.000615</c:v>
                </c:pt>
                <c:pt idx="24">
                  <c:v>0.0006975</c:v>
                </c:pt>
                <c:pt idx="25">
                  <c:v>0.000715</c:v>
                </c:pt>
                <c:pt idx="26">
                  <c:v>0.00077</c:v>
                </c:pt>
                <c:pt idx="27">
                  <c:v>0.000805</c:v>
                </c:pt>
                <c:pt idx="28">
                  <c:v>0.0018525</c:v>
                </c:pt>
                <c:pt idx="29">
                  <c:v>0.0032925</c:v>
                </c:pt>
                <c:pt idx="30">
                  <c:v>0.0048825</c:v>
                </c:pt>
                <c:pt idx="31">
                  <c:v>0.0063875</c:v>
                </c:pt>
                <c:pt idx="32">
                  <c:v>0.007615</c:v>
                </c:pt>
                <c:pt idx="33">
                  <c:v>0.008545</c:v>
                </c:pt>
                <c:pt idx="34">
                  <c:v>0.0092</c:v>
                </c:pt>
                <c:pt idx="35">
                  <c:v>0.009605</c:v>
                </c:pt>
                <c:pt idx="36">
                  <c:v>0.0097925</c:v>
                </c:pt>
                <c:pt idx="37">
                  <c:v>0.0098275</c:v>
                </c:pt>
                <c:pt idx="38">
                  <c:v>0.0097875</c:v>
                </c:pt>
                <c:pt idx="39">
                  <c:v>0.0097475</c:v>
                </c:pt>
                <c:pt idx="40">
                  <c:v>0.009765</c:v>
                </c:pt>
                <c:pt idx="41">
                  <c:v>0.00982249999999999</c:v>
                </c:pt>
                <c:pt idx="42">
                  <c:v>0.0098925</c:v>
                </c:pt>
                <c:pt idx="43">
                  <c:v>0.0099375</c:v>
                </c:pt>
                <c:pt idx="44">
                  <c:v>0.0099325</c:v>
                </c:pt>
                <c:pt idx="45">
                  <c:v>0.009875</c:v>
                </c:pt>
                <c:pt idx="46">
                  <c:v>0.009765</c:v>
                </c:pt>
                <c:pt idx="47">
                  <c:v>0.009605</c:v>
                </c:pt>
                <c:pt idx="48">
                  <c:v>0.009395</c:v>
                </c:pt>
                <c:pt idx="49">
                  <c:v>0.0091125</c:v>
                </c:pt>
                <c:pt idx="50">
                  <c:v>0.0087325</c:v>
                </c:pt>
                <c:pt idx="51">
                  <c:v>0.0082325</c:v>
                </c:pt>
                <c:pt idx="52">
                  <c:v>0.0076175</c:v>
                </c:pt>
                <c:pt idx="53">
                  <c:v>0.006995</c:v>
                </c:pt>
                <c:pt idx="54">
                  <c:v>0.0065075</c:v>
                </c:pt>
                <c:pt idx="55">
                  <c:v>0.0062925</c:v>
                </c:pt>
                <c:pt idx="56">
                  <c:v>0.0064375</c:v>
                </c:pt>
                <c:pt idx="57">
                  <c:v>0.0068225</c:v>
                </c:pt>
                <c:pt idx="58">
                  <c:v>0.0072725</c:v>
                </c:pt>
                <c:pt idx="59">
                  <c:v>0.0076175</c:v>
                </c:pt>
                <c:pt idx="60">
                  <c:v>0.007725</c:v>
                </c:pt>
                <c:pt idx="61">
                  <c:v>0.0076175</c:v>
                </c:pt>
                <c:pt idx="62">
                  <c:v>0.0073575</c:v>
                </c:pt>
                <c:pt idx="63">
                  <c:v>0.0070025</c:v>
                </c:pt>
                <c:pt idx="64">
                  <c:v>0.0066075</c:v>
                </c:pt>
                <c:pt idx="65">
                  <c:v>0.0061625</c:v>
                </c:pt>
                <c:pt idx="66">
                  <c:v>0.005655</c:v>
                </c:pt>
                <c:pt idx="67">
                  <c:v>0.0050625</c:v>
                </c:pt>
                <c:pt idx="68">
                  <c:v>0.004385</c:v>
                </c:pt>
                <c:pt idx="69">
                  <c:v>0.0036725</c:v>
                </c:pt>
                <c:pt idx="70">
                  <c:v>0.0029925</c:v>
                </c:pt>
                <c:pt idx="71">
                  <c:v>0.0024125</c:v>
                </c:pt>
                <c:pt idx="72">
                  <c:v>0.0019825</c:v>
                </c:pt>
                <c:pt idx="73">
                  <c:v>0.00168</c:v>
                </c:pt>
                <c:pt idx="74">
                  <c:v>0.001475</c:v>
                </c:pt>
                <c:pt idx="75">
                  <c:v>0.001325</c:v>
                </c:pt>
                <c:pt idx="76">
                  <c:v>0.0012025</c:v>
                </c:pt>
                <c:pt idx="77">
                  <c:v>0.0011</c:v>
                </c:pt>
                <c:pt idx="78">
                  <c:v>0.0010175</c:v>
                </c:pt>
                <c:pt idx="79">
                  <c:v>0.0009475</c:v>
                </c:pt>
                <c:pt idx="80">
                  <c:v>0.00089</c:v>
                </c:pt>
                <c:pt idx="81">
                  <c:v>0.00084</c:v>
                </c:pt>
                <c:pt idx="82">
                  <c:v>0.0007975</c:v>
                </c:pt>
                <c:pt idx="83">
                  <c:v>0.0007575</c:v>
                </c:pt>
                <c:pt idx="84">
                  <c:v>0.0007175</c:v>
                </c:pt>
                <c:pt idx="85">
                  <c:v>0.0006775</c:v>
                </c:pt>
                <c:pt idx="86">
                  <c:v>0.0006425</c:v>
                </c:pt>
                <c:pt idx="87">
                  <c:v>0.000615</c:v>
                </c:pt>
                <c:pt idx="88">
                  <c:v>0.000595</c:v>
                </c:pt>
                <c:pt idx="89">
                  <c:v>0.000585</c:v>
                </c:pt>
                <c:pt idx="90">
                  <c:v>0.000575</c:v>
                </c:pt>
                <c:pt idx="91">
                  <c:v>0.0005675</c:v>
                </c:pt>
                <c:pt idx="92">
                  <c:v>0.0005575</c:v>
                </c:pt>
                <c:pt idx="93">
                  <c:v>0.0005475</c:v>
                </c:pt>
                <c:pt idx="94">
                  <c:v>0.000535</c:v>
                </c:pt>
                <c:pt idx="95">
                  <c:v>0.00052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9679288"/>
        <c:axId val="2140090376"/>
      </c:lineChart>
      <c:catAx>
        <c:axId val="211967928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crossAx val="2140090376"/>
        <c:crosses val="autoZero"/>
        <c:auto val="1"/>
        <c:lblAlgn val="ctr"/>
        <c:lblOffset val="100"/>
        <c:noMultiLvlLbl val="0"/>
      </c:catAx>
      <c:valAx>
        <c:axId val="214009037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119679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638908895035"/>
          <c:y val="0.203864578579959"/>
          <c:w val="0.0929467944101145"/>
          <c:h val="0.0990525937648669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4" Type="http://schemas.openxmlformats.org/officeDocument/2006/relationships/chart" Target="../charts/chart2.xml"/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8</xdr:col>
      <xdr:colOff>63500</xdr:colOff>
      <xdr:row>23</xdr:row>
      <xdr:rowOff>63500</xdr:rowOff>
    </xdr:to>
    <xdr:pic>
      <xdr:nvPicPr>
        <xdr:cNvPr id="6" name="Bild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5500" y="2286000"/>
          <a:ext cx="5473700" cy="2159000"/>
        </a:xfrm>
        <a:prstGeom prst="rect">
          <a:avLst/>
        </a:prstGeom>
      </xdr:spPr>
    </xdr:pic>
    <xdr:clientData/>
  </xdr:twoCellAnchor>
  <xdr:twoCellAnchor editAs="oneCell">
    <xdr:from>
      <xdr:col>8</xdr:col>
      <xdr:colOff>546100</xdr:colOff>
      <xdr:row>19</xdr:row>
      <xdr:rowOff>114300</xdr:rowOff>
    </xdr:from>
    <xdr:to>
      <xdr:col>10</xdr:col>
      <xdr:colOff>469900</xdr:colOff>
      <xdr:row>22</xdr:row>
      <xdr:rowOff>152400</xdr:rowOff>
    </xdr:to>
    <xdr:pic>
      <xdr:nvPicPr>
        <xdr:cNvPr id="7" name="Bild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3733800"/>
          <a:ext cx="1574800" cy="609600"/>
        </a:xfrm>
        <a:prstGeom prst="rect">
          <a:avLst/>
        </a:prstGeom>
      </xdr:spPr>
    </xdr:pic>
    <xdr:clientData/>
  </xdr:twoCellAnchor>
  <xdr:twoCellAnchor>
    <xdr:from>
      <xdr:col>12</xdr:col>
      <xdr:colOff>95250</xdr:colOff>
      <xdr:row>22</xdr:row>
      <xdr:rowOff>177800</xdr:rowOff>
    </xdr:from>
    <xdr:to>
      <xdr:col>33</xdr:col>
      <xdr:colOff>0</xdr:colOff>
      <xdr:row>49</xdr:row>
      <xdr:rowOff>12700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67</xdr:row>
      <xdr:rowOff>0</xdr:rowOff>
    </xdr:from>
    <xdr:to>
      <xdr:col>32</xdr:col>
      <xdr:colOff>615950</xdr:colOff>
      <xdr:row>93</xdr:row>
      <xdr:rowOff>25400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146050</xdr:colOff>
      <xdr:row>1</xdr:row>
      <xdr:rowOff>82550</xdr:rowOff>
    </xdr:from>
    <xdr:to>
      <xdr:col>10</xdr:col>
      <xdr:colOff>12700</xdr:colOff>
      <xdr:row>28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184150</xdr:colOff>
      <xdr:row>45</xdr:row>
      <xdr:rowOff>184150</xdr:rowOff>
    </xdr:from>
    <xdr:to>
      <xdr:col>10</xdr:col>
      <xdr:colOff>88900</xdr:colOff>
      <xdr:row>73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topLeftCell="B36" workbookViewId="0">
      <selection activeCell="AF55" sqref="AF55"/>
    </sheetView>
  </sheetViews>
  <sheetFormatPr baseColWidth="10" defaultRowHeight="15" x14ac:dyDescent="0"/>
  <cols>
    <col min="1" max="1" width="3.5" customWidth="1"/>
    <col min="3" max="3" width="12.33203125" bestFit="1" customWidth="1"/>
    <col min="4" max="6" width="11.33203125" bestFit="1" customWidth="1"/>
    <col min="7" max="8" width="12.33203125" bestFit="1" customWidth="1"/>
    <col min="9" max="9" width="10.83203125" customWidth="1"/>
    <col min="12" max="12" width="10.83203125" style="8"/>
    <col min="13" max="31" width="7.6640625" customWidth="1"/>
    <col min="32" max="32" width="11.1640625" customWidth="1"/>
    <col min="33" max="33" width="9.33203125" customWidth="1"/>
  </cols>
  <sheetData>
    <row r="1" spans="2:38">
      <c r="B1" s="1" t="s">
        <v>6</v>
      </c>
      <c r="E1">
        <f>FACT(C27)/(FACT(B29)*FACT(C27-B29))</f>
        <v>3003</v>
      </c>
      <c r="K1" s="7" t="s">
        <v>14</v>
      </c>
      <c r="M1" t="s">
        <v>11</v>
      </c>
    </row>
    <row r="2" spans="2:38">
      <c r="L2" s="8" t="s">
        <v>10</v>
      </c>
      <c r="M2" s="8">
        <v>0.9</v>
      </c>
      <c r="N2" s="8">
        <v>0.90500000000000003</v>
      </c>
      <c r="O2" s="8">
        <v>0.91</v>
      </c>
      <c r="P2" s="8">
        <v>0.91500000000000004</v>
      </c>
      <c r="Q2" s="8">
        <v>0.92</v>
      </c>
      <c r="R2" s="8">
        <v>0.92500000000000004</v>
      </c>
      <c r="S2" s="8">
        <v>0.93</v>
      </c>
      <c r="T2" s="8">
        <v>0.93500000000000005</v>
      </c>
      <c r="U2" s="8">
        <v>0.94</v>
      </c>
      <c r="V2" s="8">
        <v>0.94499999999999995</v>
      </c>
      <c r="W2" s="8">
        <v>0.95</v>
      </c>
      <c r="X2" s="8">
        <v>0.95499999999999996</v>
      </c>
      <c r="Y2" s="8">
        <v>0.96</v>
      </c>
      <c r="Z2" s="8">
        <v>0.96499999999999997</v>
      </c>
      <c r="AA2" s="8">
        <v>0.97</v>
      </c>
      <c r="AB2" s="8">
        <v>0.97499999999999998</v>
      </c>
      <c r="AC2" s="56">
        <v>0.98</v>
      </c>
      <c r="AD2" s="8">
        <v>0.98499999999999999</v>
      </c>
      <c r="AE2" s="8">
        <v>0.99</v>
      </c>
      <c r="AF2" s="8">
        <v>0.995</v>
      </c>
      <c r="AG2" s="8">
        <v>1</v>
      </c>
      <c r="AH2" s="8"/>
      <c r="AI2" s="8"/>
      <c r="AJ2" s="8"/>
      <c r="AK2" s="8"/>
      <c r="AL2" s="8"/>
    </row>
    <row r="3" spans="2:38" ht="16" thickBot="1">
      <c r="B3" s="6" t="s">
        <v>5</v>
      </c>
      <c r="C3">
        <v>20</v>
      </c>
      <c r="E3" t="s">
        <v>2</v>
      </c>
      <c r="L3" s="54">
        <v>1</v>
      </c>
      <c r="M3" s="8">
        <f>M2</f>
        <v>0.9</v>
      </c>
      <c r="N3" s="8">
        <f t="shared" ref="N3:AB3" si="0">N2</f>
        <v>0.90500000000000003</v>
      </c>
      <c r="O3" s="8">
        <f t="shared" si="0"/>
        <v>0.91</v>
      </c>
      <c r="P3" s="8">
        <f t="shared" si="0"/>
        <v>0.91500000000000004</v>
      </c>
      <c r="Q3" s="8">
        <f t="shared" si="0"/>
        <v>0.92</v>
      </c>
      <c r="R3" s="8">
        <f t="shared" si="0"/>
        <v>0.92500000000000004</v>
      </c>
      <c r="S3" s="8">
        <f t="shared" si="0"/>
        <v>0.93</v>
      </c>
      <c r="T3" s="8">
        <f t="shared" si="0"/>
        <v>0.93500000000000005</v>
      </c>
      <c r="U3" s="8">
        <f t="shared" si="0"/>
        <v>0.94</v>
      </c>
      <c r="V3" s="8">
        <f t="shared" si="0"/>
        <v>0.94499999999999995</v>
      </c>
      <c r="W3" s="8">
        <f t="shared" si="0"/>
        <v>0.95</v>
      </c>
      <c r="X3" s="8">
        <f t="shared" si="0"/>
        <v>0.95499999999999996</v>
      </c>
      <c r="Y3" s="8">
        <f t="shared" si="0"/>
        <v>0.96</v>
      </c>
      <c r="Z3" s="8">
        <f t="shared" si="0"/>
        <v>0.96499999999999997</v>
      </c>
      <c r="AA3" s="8">
        <f t="shared" si="0"/>
        <v>0.97</v>
      </c>
      <c r="AB3" s="8">
        <f t="shared" si="0"/>
        <v>0.97499999999999998</v>
      </c>
      <c r="AC3" s="54">
        <f>AC2</f>
        <v>0.98</v>
      </c>
      <c r="AD3" s="8">
        <f t="shared" ref="AD3" si="1">AD2</f>
        <v>0.98499999999999999</v>
      </c>
      <c r="AE3" s="8">
        <f t="shared" ref="AE3" si="2">AE2</f>
        <v>0.99</v>
      </c>
      <c r="AF3" s="8">
        <f t="shared" ref="AF3" si="3">AF2</f>
        <v>0.995</v>
      </c>
      <c r="AG3" s="8">
        <f t="shared" ref="AG3" si="4">AG2</f>
        <v>1</v>
      </c>
      <c r="AH3" s="8"/>
      <c r="AI3" s="8"/>
      <c r="AJ3" s="8"/>
      <c r="AK3" s="8"/>
      <c r="AL3" s="8"/>
    </row>
    <row r="4" spans="2:38" ht="16" thickBot="1">
      <c r="B4" s="28" t="s">
        <v>1</v>
      </c>
      <c r="C4" s="65">
        <v>0.99</v>
      </c>
      <c r="E4" t="s">
        <v>3</v>
      </c>
      <c r="L4" s="54">
        <v>2</v>
      </c>
      <c r="M4" s="9">
        <f>M$2^$L4</f>
        <v>0.81</v>
      </c>
      <c r="N4" s="9">
        <f t="shared" ref="N4:AG14" si="5">N$2^$L4</f>
        <v>0.819025</v>
      </c>
      <c r="O4" s="9">
        <f t="shared" si="5"/>
        <v>0.82810000000000006</v>
      </c>
      <c r="P4" s="9">
        <f t="shared" si="5"/>
        <v>0.83722500000000011</v>
      </c>
      <c r="Q4" s="9">
        <f t="shared" si="5"/>
        <v>0.84640000000000004</v>
      </c>
      <c r="R4" s="9">
        <f t="shared" si="5"/>
        <v>0.85562500000000008</v>
      </c>
      <c r="S4" s="9">
        <f t="shared" si="5"/>
        <v>0.86490000000000011</v>
      </c>
      <c r="T4" s="9">
        <f t="shared" si="5"/>
        <v>0.87422500000000014</v>
      </c>
      <c r="U4" s="9">
        <f t="shared" si="5"/>
        <v>0.88359999999999994</v>
      </c>
      <c r="V4" s="9">
        <f t="shared" si="5"/>
        <v>0.89302499999999996</v>
      </c>
      <c r="W4" s="9">
        <f t="shared" si="5"/>
        <v>0.90249999999999997</v>
      </c>
      <c r="X4" s="9">
        <f t="shared" si="5"/>
        <v>0.91202499999999997</v>
      </c>
      <c r="Y4" s="9">
        <f t="shared" si="5"/>
        <v>0.92159999999999997</v>
      </c>
      <c r="Z4" s="9">
        <f t="shared" si="5"/>
        <v>0.93122499999999997</v>
      </c>
      <c r="AA4" s="9">
        <f t="shared" si="5"/>
        <v>0.94089999999999996</v>
      </c>
      <c r="AB4" s="9">
        <f t="shared" si="5"/>
        <v>0.95062499999999994</v>
      </c>
      <c r="AC4" s="55">
        <f t="shared" si="5"/>
        <v>0.96039999999999992</v>
      </c>
      <c r="AD4" s="9">
        <f t="shared" si="5"/>
        <v>0.970225</v>
      </c>
      <c r="AE4" s="9">
        <f t="shared" si="5"/>
        <v>0.98009999999999997</v>
      </c>
      <c r="AF4" s="9">
        <f t="shared" si="5"/>
        <v>0.99002500000000004</v>
      </c>
      <c r="AG4" s="9">
        <f t="shared" si="5"/>
        <v>1</v>
      </c>
      <c r="AH4" s="9"/>
      <c r="AI4" s="9"/>
      <c r="AJ4" s="9"/>
      <c r="AK4" s="9"/>
      <c r="AL4" s="9"/>
    </row>
    <row r="5" spans="2:38">
      <c r="L5" s="54">
        <v>3</v>
      </c>
      <c r="M5" s="9">
        <f t="shared" ref="M5:AB20" si="6">M$2^$L5</f>
        <v>0.72900000000000009</v>
      </c>
      <c r="N5" s="9">
        <f t="shared" si="5"/>
        <v>0.74121762499999999</v>
      </c>
      <c r="O5" s="9">
        <f t="shared" si="5"/>
        <v>0.7535710000000001</v>
      </c>
      <c r="P5" s="9">
        <f t="shared" si="5"/>
        <v>0.76606087500000009</v>
      </c>
      <c r="Q5" s="9">
        <f t="shared" si="5"/>
        <v>0.77868800000000005</v>
      </c>
      <c r="R5" s="9">
        <f t="shared" si="5"/>
        <v>0.79145312500000009</v>
      </c>
      <c r="S5" s="9">
        <f t="shared" si="5"/>
        <v>0.8043570000000001</v>
      </c>
      <c r="T5" s="9">
        <f t="shared" si="5"/>
        <v>0.81740037500000018</v>
      </c>
      <c r="U5" s="9">
        <f t="shared" si="5"/>
        <v>0.83058399999999988</v>
      </c>
      <c r="V5" s="9">
        <f t="shared" si="5"/>
        <v>0.84390862499999997</v>
      </c>
      <c r="W5" s="9">
        <f t="shared" si="5"/>
        <v>0.85737499999999989</v>
      </c>
      <c r="X5" s="9">
        <f t="shared" si="5"/>
        <v>0.87098387499999996</v>
      </c>
      <c r="Y5" s="9">
        <f t="shared" si="5"/>
        <v>0.88473599999999997</v>
      </c>
      <c r="Z5" s="9">
        <f t="shared" si="5"/>
        <v>0.89863212499999989</v>
      </c>
      <c r="AA5" s="9">
        <f t="shared" si="5"/>
        <v>0.91267299999999996</v>
      </c>
      <c r="AB5" s="9">
        <f t="shared" si="5"/>
        <v>0.92685937499999993</v>
      </c>
      <c r="AC5" s="55">
        <f t="shared" si="5"/>
        <v>0.94119199999999992</v>
      </c>
      <c r="AD5" s="9">
        <f t="shared" si="5"/>
        <v>0.95567162500000002</v>
      </c>
      <c r="AE5" s="9">
        <f t="shared" si="5"/>
        <v>0.97029899999999991</v>
      </c>
      <c r="AF5" s="9">
        <f t="shared" si="5"/>
        <v>0.98507487500000002</v>
      </c>
      <c r="AG5" s="9">
        <f t="shared" si="5"/>
        <v>1</v>
      </c>
      <c r="AH5" s="9"/>
      <c r="AI5" s="9"/>
      <c r="AJ5" s="9"/>
      <c r="AK5" s="9"/>
      <c r="AL5" s="9"/>
    </row>
    <row r="6" spans="2:38">
      <c r="B6" s="6" t="s">
        <v>4</v>
      </c>
      <c r="C6">
        <v>0</v>
      </c>
      <c r="E6" t="s">
        <v>7</v>
      </c>
      <c r="L6" s="54">
        <v>4</v>
      </c>
      <c r="M6" s="9">
        <f t="shared" si="6"/>
        <v>0.65610000000000013</v>
      </c>
      <c r="N6" s="9">
        <f t="shared" si="5"/>
        <v>0.67080195062500003</v>
      </c>
      <c r="O6" s="9">
        <f t="shared" si="5"/>
        <v>0.68574961000000012</v>
      </c>
      <c r="P6" s="9">
        <f t="shared" si="5"/>
        <v>0.70094570062500017</v>
      </c>
      <c r="Q6" s="9">
        <f t="shared" si="5"/>
        <v>0.71639296000000008</v>
      </c>
      <c r="R6" s="9">
        <f t="shared" si="5"/>
        <v>0.73209414062500011</v>
      </c>
      <c r="S6" s="9">
        <f t="shared" si="5"/>
        <v>0.74805201000000021</v>
      </c>
      <c r="T6" s="9">
        <f t="shared" si="5"/>
        <v>0.76426935062500023</v>
      </c>
      <c r="U6" s="9">
        <f t="shared" si="5"/>
        <v>0.78074895999999994</v>
      </c>
      <c r="V6" s="9">
        <f t="shared" si="5"/>
        <v>0.79749365062499988</v>
      </c>
      <c r="W6" s="9">
        <f t="shared" si="5"/>
        <v>0.81450624999999999</v>
      </c>
      <c r="X6" s="9">
        <f t="shared" si="5"/>
        <v>0.83178960062499996</v>
      </c>
      <c r="Y6" s="9">
        <f t="shared" si="5"/>
        <v>0.84934655999999997</v>
      </c>
      <c r="Z6" s="9">
        <f t="shared" si="5"/>
        <v>0.86718000062499989</v>
      </c>
      <c r="AA6" s="9">
        <f t="shared" si="5"/>
        <v>0.88529280999999993</v>
      </c>
      <c r="AB6" s="9">
        <f t="shared" si="5"/>
        <v>0.90368789062499988</v>
      </c>
      <c r="AC6" s="55">
        <f t="shared" si="5"/>
        <v>0.92236815999999988</v>
      </c>
      <c r="AD6" s="9">
        <f t="shared" si="5"/>
        <v>0.94133655062499999</v>
      </c>
      <c r="AE6" s="9">
        <f t="shared" si="5"/>
        <v>0.96059600999999994</v>
      </c>
      <c r="AF6" s="9">
        <f t="shared" si="5"/>
        <v>0.98014950062500006</v>
      </c>
      <c r="AG6" s="9">
        <f t="shared" si="5"/>
        <v>1</v>
      </c>
      <c r="AH6" s="9"/>
      <c r="AI6" s="9"/>
      <c r="AJ6" s="9"/>
      <c r="AK6" s="9"/>
      <c r="AL6" s="9"/>
    </row>
    <row r="7" spans="2:38">
      <c r="L7" s="54">
        <v>5</v>
      </c>
      <c r="M7" s="9">
        <f t="shared" si="6"/>
        <v>0.59049000000000018</v>
      </c>
      <c r="N7" s="9">
        <f t="shared" si="5"/>
        <v>0.60707576531562502</v>
      </c>
      <c r="O7" s="9">
        <f t="shared" si="5"/>
        <v>0.62403214510000016</v>
      </c>
      <c r="P7" s="9">
        <f t="shared" si="5"/>
        <v>0.64136531607187519</v>
      </c>
      <c r="Q7" s="9">
        <f t="shared" si="5"/>
        <v>0.65908152320000013</v>
      </c>
      <c r="R7" s="9">
        <f t="shared" si="5"/>
        <v>0.67718708007812511</v>
      </c>
      <c r="S7" s="9">
        <f t="shared" si="5"/>
        <v>0.69568836930000022</v>
      </c>
      <c r="T7" s="9">
        <f t="shared" si="5"/>
        <v>0.71459184283437527</v>
      </c>
      <c r="U7" s="9">
        <f t="shared" si="5"/>
        <v>0.73390402239999986</v>
      </c>
      <c r="V7" s="9">
        <f t="shared" si="5"/>
        <v>0.75363149984062483</v>
      </c>
      <c r="W7" s="9">
        <f t="shared" si="5"/>
        <v>0.77378093749999999</v>
      </c>
      <c r="X7" s="9">
        <f t="shared" si="5"/>
        <v>0.79435906859687488</v>
      </c>
      <c r="Y7" s="9">
        <f t="shared" si="5"/>
        <v>0.81537269759999997</v>
      </c>
      <c r="Z7" s="9">
        <f t="shared" si="5"/>
        <v>0.83682870060312486</v>
      </c>
      <c r="AA7" s="9">
        <f t="shared" si="5"/>
        <v>0.8587340256999999</v>
      </c>
      <c r="AB7" s="9">
        <f t="shared" si="5"/>
        <v>0.88109569335937488</v>
      </c>
      <c r="AC7" s="55">
        <f t="shared" si="5"/>
        <v>0.90392079679999982</v>
      </c>
      <c r="AD7" s="9">
        <f t="shared" si="5"/>
        <v>0.92721650236562503</v>
      </c>
      <c r="AE7" s="9">
        <f t="shared" si="5"/>
        <v>0.95099004989999991</v>
      </c>
      <c r="AF7" s="9">
        <f t="shared" si="5"/>
        <v>0.97524875312187509</v>
      </c>
      <c r="AG7" s="9">
        <f t="shared" si="5"/>
        <v>1</v>
      </c>
      <c r="AH7" s="9"/>
      <c r="AI7" s="9"/>
      <c r="AJ7" s="9"/>
      <c r="AK7" s="9"/>
      <c r="AL7" s="9"/>
    </row>
    <row r="8" spans="2:38">
      <c r="L8" s="54">
        <v>6</v>
      </c>
      <c r="M8" s="9">
        <f t="shared" si="6"/>
        <v>0.53144100000000016</v>
      </c>
      <c r="N8" s="9">
        <f t="shared" si="5"/>
        <v>0.54940356761064069</v>
      </c>
      <c r="O8" s="9">
        <f t="shared" si="5"/>
        <v>0.56786925204100014</v>
      </c>
      <c r="P8" s="9">
        <f t="shared" si="5"/>
        <v>0.58684926420576589</v>
      </c>
      <c r="Q8" s="9">
        <f t="shared" si="5"/>
        <v>0.60635500134400011</v>
      </c>
      <c r="R8" s="9">
        <f t="shared" si="5"/>
        <v>0.62639804907226582</v>
      </c>
      <c r="S8" s="9">
        <f t="shared" si="5"/>
        <v>0.64699018344900028</v>
      </c>
      <c r="T8" s="9">
        <f t="shared" si="5"/>
        <v>0.66814337305014093</v>
      </c>
      <c r="U8" s="9">
        <f t="shared" si="5"/>
        <v>0.68986978105599994</v>
      </c>
      <c r="V8" s="9">
        <f t="shared" si="5"/>
        <v>0.71218176734939054</v>
      </c>
      <c r="W8" s="9">
        <f t="shared" si="5"/>
        <v>0.73509189062499991</v>
      </c>
      <c r="X8" s="9">
        <f t="shared" si="5"/>
        <v>0.75861291051001556</v>
      </c>
      <c r="Y8" s="9">
        <f t="shared" si="5"/>
        <v>0.78275778969599996</v>
      </c>
      <c r="Z8" s="9">
        <f t="shared" si="5"/>
        <v>0.80753969608201548</v>
      </c>
      <c r="AA8" s="9">
        <f t="shared" si="5"/>
        <v>0.83297200492899992</v>
      </c>
      <c r="AB8" s="9">
        <f t="shared" si="5"/>
        <v>0.85906830102539045</v>
      </c>
      <c r="AC8" s="55">
        <f t="shared" si="5"/>
        <v>0.8858423808639998</v>
      </c>
      <c r="AD8" s="9">
        <f t="shared" si="5"/>
        <v>0.91330825483014066</v>
      </c>
      <c r="AE8" s="9">
        <f t="shared" si="5"/>
        <v>0.94148014940099989</v>
      </c>
      <c r="AF8" s="9">
        <f t="shared" si="5"/>
        <v>0.97037250935626573</v>
      </c>
      <c r="AG8" s="9">
        <f t="shared" si="5"/>
        <v>1</v>
      </c>
      <c r="AH8" s="9"/>
      <c r="AI8" s="9"/>
      <c r="AJ8" s="9"/>
      <c r="AK8" s="9"/>
      <c r="AL8" s="9"/>
    </row>
    <row r="9" spans="2:38">
      <c r="B9" t="s">
        <v>8</v>
      </c>
      <c r="D9" s="6" t="s">
        <v>9</v>
      </c>
      <c r="E9" s="66">
        <f>C4^C3</f>
        <v>0.81790693759723065</v>
      </c>
      <c r="L9" s="54">
        <v>7</v>
      </c>
      <c r="M9" s="9">
        <f t="shared" si="6"/>
        <v>0.47829690000000014</v>
      </c>
      <c r="N9" s="9">
        <f t="shared" si="5"/>
        <v>0.49721022868762976</v>
      </c>
      <c r="O9" s="9">
        <f t="shared" si="5"/>
        <v>0.51676101935731011</v>
      </c>
      <c r="P9" s="9">
        <f t="shared" si="5"/>
        <v>0.53696707674827571</v>
      </c>
      <c r="Q9" s="9">
        <f t="shared" si="5"/>
        <v>0.55784660123648011</v>
      </c>
      <c r="R9" s="9">
        <f t="shared" si="5"/>
        <v>0.5794181953918458</v>
      </c>
      <c r="S9" s="9">
        <f t="shared" si="5"/>
        <v>0.60170087060757027</v>
      </c>
      <c r="T9" s="9">
        <f t="shared" si="5"/>
        <v>0.62471405380188183</v>
      </c>
      <c r="U9" s="9">
        <f t="shared" si="5"/>
        <v>0.64847759419263984</v>
      </c>
      <c r="V9" s="9">
        <f t="shared" si="5"/>
        <v>0.67301177014517399</v>
      </c>
      <c r="W9" s="9">
        <f t="shared" si="5"/>
        <v>0.69833729609374995</v>
      </c>
      <c r="X9" s="9">
        <f t="shared" si="5"/>
        <v>0.72447532953706484</v>
      </c>
      <c r="Y9" s="9">
        <f t="shared" si="5"/>
        <v>0.75144747810815993</v>
      </c>
      <c r="Z9" s="9">
        <f t="shared" si="5"/>
        <v>0.77927580671914487</v>
      </c>
      <c r="AA9" s="9">
        <f t="shared" si="5"/>
        <v>0.80798284478112992</v>
      </c>
      <c r="AB9" s="9">
        <f t="shared" si="5"/>
        <v>0.83759159349975565</v>
      </c>
      <c r="AC9" s="55">
        <f t="shared" si="5"/>
        <v>0.86812553324671982</v>
      </c>
      <c r="AD9" s="9">
        <f t="shared" si="5"/>
        <v>0.89960863100768851</v>
      </c>
      <c r="AE9" s="9">
        <f t="shared" si="5"/>
        <v>0.93206534790698992</v>
      </c>
      <c r="AF9" s="9">
        <f t="shared" si="5"/>
        <v>0.96552064680948435</v>
      </c>
      <c r="AG9" s="9">
        <f t="shared" si="5"/>
        <v>1</v>
      </c>
      <c r="AH9" s="9"/>
      <c r="AI9" s="9"/>
      <c r="AJ9" s="9"/>
      <c r="AK9" s="9"/>
      <c r="AL9" s="9"/>
    </row>
    <row r="10" spans="2:38">
      <c r="L10" s="54">
        <v>8</v>
      </c>
      <c r="M10" s="9">
        <f t="shared" si="6"/>
        <v>0.43046721000000016</v>
      </c>
      <c r="N10" s="9">
        <f t="shared" si="5"/>
        <v>0.449975256962305</v>
      </c>
      <c r="O10" s="9">
        <f t="shared" si="5"/>
        <v>0.47025252761515224</v>
      </c>
      <c r="P10" s="9">
        <f t="shared" si="5"/>
        <v>0.49132487522467239</v>
      </c>
      <c r="Q10" s="9">
        <f t="shared" si="5"/>
        <v>0.51321887313756176</v>
      </c>
      <c r="R10" s="9">
        <f t="shared" si="5"/>
        <v>0.5359618307374574</v>
      </c>
      <c r="S10" s="9">
        <f t="shared" si="5"/>
        <v>0.55958180966504045</v>
      </c>
      <c r="T10" s="9">
        <f t="shared" si="5"/>
        <v>0.58410764030475959</v>
      </c>
      <c r="U10" s="9">
        <f t="shared" si="5"/>
        <v>0.60956893854108152</v>
      </c>
      <c r="V10" s="9">
        <f t="shared" si="5"/>
        <v>0.63599612278718942</v>
      </c>
      <c r="W10" s="9">
        <f t="shared" si="5"/>
        <v>0.66342043128906247</v>
      </c>
      <c r="X10" s="9">
        <f t="shared" si="5"/>
        <v>0.6918739397078969</v>
      </c>
      <c r="Y10" s="9">
        <f t="shared" si="5"/>
        <v>0.7213895789838336</v>
      </c>
      <c r="Z10" s="9">
        <f t="shared" si="5"/>
        <v>0.75200115348397478</v>
      </c>
      <c r="AA10" s="9">
        <f t="shared" si="5"/>
        <v>0.78374335943769602</v>
      </c>
      <c r="AB10" s="9">
        <f t="shared" si="5"/>
        <v>0.81665180366226175</v>
      </c>
      <c r="AC10" s="55">
        <f t="shared" si="5"/>
        <v>0.85076302258178538</v>
      </c>
      <c r="AD10" s="9">
        <f t="shared" si="5"/>
        <v>0.88611450154257321</v>
      </c>
      <c r="AE10" s="9">
        <f t="shared" si="5"/>
        <v>0.92274469442791995</v>
      </c>
      <c r="AF10" s="9">
        <f t="shared" si="5"/>
        <v>0.96069304357543694</v>
      </c>
      <c r="AG10" s="9">
        <f t="shared" si="5"/>
        <v>1</v>
      </c>
      <c r="AH10" s="9"/>
      <c r="AI10" s="9"/>
      <c r="AJ10" s="9"/>
      <c r="AK10" s="9"/>
      <c r="AL10" s="9"/>
    </row>
    <row r="11" spans="2:38">
      <c r="B11" s="1" t="s">
        <v>15</v>
      </c>
      <c r="L11" s="54">
        <v>9</v>
      </c>
      <c r="M11" s="9">
        <f t="shared" si="6"/>
        <v>0.38742048900000015</v>
      </c>
      <c r="N11" s="9">
        <f t="shared" si="5"/>
        <v>0.40722760755088605</v>
      </c>
      <c r="O11" s="9">
        <f t="shared" si="5"/>
        <v>0.42792980012978854</v>
      </c>
      <c r="P11" s="9">
        <f t="shared" si="5"/>
        <v>0.44956226083057527</v>
      </c>
      <c r="Q11" s="9">
        <f t="shared" si="5"/>
        <v>0.47216136328655683</v>
      </c>
      <c r="R11" s="9">
        <f t="shared" si="5"/>
        <v>0.49576469343214813</v>
      </c>
      <c r="S11" s="9">
        <f t="shared" si="5"/>
        <v>0.52041108298848759</v>
      </c>
      <c r="T11" s="9">
        <f t="shared" si="5"/>
        <v>0.5461406436849503</v>
      </c>
      <c r="U11" s="9">
        <f t="shared" si="5"/>
        <v>0.57299480222861654</v>
      </c>
      <c r="V11" s="9">
        <f t="shared" si="5"/>
        <v>0.60101633603389393</v>
      </c>
      <c r="W11" s="9">
        <f t="shared" si="5"/>
        <v>0.6302494097246093</v>
      </c>
      <c r="X11" s="9">
        <f t="shared" si="5"/>
        <v>0.66073961242104151</v>
      </c>
      <c r="Y11" s="9">
        <f t="shared" si="5"/>
        <v>0.69253399582448028</v>
      </c>
      <c r="Z11" s="9">
        <f t="shared" si="5"/>
        <v>0.72568111311203565</v>
      </c>
      <c r="AA11" s="9">
        <f t="shared" si="5"/>
        <v>0.76023105865456508</v>
      </c>
      <c r="AB11" s="9">
        <f t="shared" si="5"/>
        <v>0.79623550857070524</v>
      </c>
      <c r="AC11" s="55">
        <f t="shared" si="5"/>
        <v>0.83374776213014967</v>
      </c>
      <c r="AD11" s="9">
        <f t="shared" si="5"/>
        <v>0.87282278401943458</v>
      </c>
      <c r="AE11" s="9">
        <f t="shared" si="5"/>
        <v>0.91351724748364072</v>
      </c>
      <c r="AF11" s="9">
        <f t="shared" si="5"/>
        <v>0.95588957835755972</v>
      </c>
      <c r="AG11" s="9">
        <f t="shared" si="5"/>
        <v>1</v>
      </c>
      <c r="AH11" s="9"/>
      <c r="AI11" s="9"/>
      <c r="AJ11" s="9"/>
      <c r="AK11" s="9"/>
      <c r="AL11" s="9"/>
    </row>
    <row r="12" spans="2:38">
      <c r="L12" s="54">
        <v>10</v>
      </c>
      <c r="M12" s="9">
        <f t="shared" si="6"/>
        <v>0.34867844010000015</v>
      </c>
      <c r="N12" s="9">
        <f t="shared" si="5"/>
        <v>0.36854098483355185</v>
      </c>
      <c r="O12" s="9">
        <f t="shared" si="5"/>
        <v>0.38941611811810761</v>
      </c>
      <c r="P12" s="9">
        <f t="shared" si="5"/>
        <v>0.4113494686599764</v>
      </c>
      <c r="Q12" s="9">
        <f t="shared" si="5"/>
        <v>0.43438845422363231</v>
      </c>
      <c r="R12" s="9">
        <f t="shared" si="5"/>
        <v>0.45858234142473703</v>
      </c>
      <c r="S12" s="9">
        <f t="shared" si="5"/>
        <v>0.48398230717929352</v>
      </c>
      <c r="T12" s="9">
        <f t="shared" si="5"/>
        <v>0.51064150184542856</v>
      </c>
      <c r="U12" s="9">
        <f t="shared" si="5"/>
        <v>0.53861511409489959</v>
      </c>
      <c r="V12" s="9">
        <f t="shared" si="5"/>
        <v>0.56796043755202985</v>
      </c>
      <c r="W12" s="9">
        <f t="shared" si="5"/>
        <v>0.5987369392383789</v>
      </c>
      <c r="X12" s="9">
        <f t="shared" si="5"/>
        <v>0.63100632986209471</v>
      </c>
      <c r="Y12" s="9">
        <f t="shared" si="5"/>
        <v>0.664832635991501</v>
      </c>
      <c r="Z12" s="9">
        <f t="shared" si="5"/>
        <v>0.70028227415311439</v>
      </c>
      <c r="AA12" s="9">
        <f t="shared" si="5"/>
        <v>0.7374241268949282</v>
      </c>
      <c r="AB12" s="9">
        <f t="shared" si="5"/>
        <v>0.77632962085643753</v>
      </c>
      <c r="AC12" s="55">
        <f t="shared" si="5"/>
        <v>0.81707280688754658</v>
      </c>
      <c r="AD12" s="9">
        <f t="shared" si="5"/>
        <v>0.85973044225914308</v>
      </c>
      <c r="AE12" s="9">
        <f t="shared" si="5"/>
        <v>0.9043820750088043</v>
      </c>
      <c r="AF12" s="9">
        <f t="shared" si="5"/>
        <v>0.95111013046577197</v>
      </c>
      <c r="AG12" s="9">
        <f t="shared" si="5"/>
        <v>1</v>
      </c>
      <c r="AH12" s="9"/>
      <c r="AI12" s="9"/>
      <c r="AJ12" s="9"/>
      <c r="AK12" s="9"/>
      <c r="AL12" s="9"/>
    </row>
    <row r="13" spans="2:38">
      <c r="L13" s="54">
        <v>11</v>
      </c>
      <c r="M13" s="9">
        <f t="shared" si="6"/>
        <v>0.31381059609000017</v>
      </c>
      <c r="N13" s="9">
        <f t="shared" si="5"/>
        <v>0.33352959127436443</v>
      </c>
      <c r="O13" s="9">
        <f t="shared" si="5"/>
        <v>0.35436866748747792</v>
      </c>
      <c r="P13" s="9">
        <f t="shared" si="5"/>
        <v>0.37638476382387837</v>
      </c>
      <c r="Q13" s="9">
        <f t="shared" si="5"/>
        <v>0.39963737788574172</v>
      </c>
      <c r="R13" s="9">
        <f t="shared" si="5"/>
        <v>0.42418866581788178</v>
      </c>
      <c r="S13" s="9">
        <f t="shared" si="5"/>
        <v>0.45010354567674299</v>
      </c>
      <c r="T13" s="9">
        <f t="shared" si="5"/>
        <v>0.47744980422547573</v>
      </c>
      <c r="U13" s="9">
        <f t="shared" si="5"/>
        <v>0.5062982072492056</v>
      </c>
      <c r="V13" s="9">
        <f t="shared" si="5"/>
        <v>0.53672261348666817</v>
      </c>
      <c r="W13" s="9">
        <f t="shared" si="5"/>
        <v>0.56880009227645989</v>
      </c>
      <c r="X13" s="9">
        <f t="shared" si="5"/>
        <v>0.60261104501830043</v>
      </c>
      <c r="Y13" s="9">
        <f t="shared" si="5"/>
        <v>0.63823933055184101</v>
      </c>
      <c r="Z13" s="9">
        <f t="shared" si="5"/>
        <v>0.67577239455775528</v>
      </c>
      <c r="AA13" s="9">
        <f t="shared" si="5"/>
        <v>0.71530140308808032</v>
      </c>
      <c r="AB13" s="9">
        <f t="shared" si="5"/>
        <v>0.75692138033502654</v>
      </c>
      <c r="AC13" s="55">
        <f t="shared" si="5"/>
        <v>0.80073135074979562</v>
      </c>
      <c r="AD13" s="9">
        <f t="shared" si="5"/>
        <v>0.84683448562525598</v>
      </c>
      <c r="AE13" s="9">
        <f t="shared" si="5"/>
        <v>0.89533825425871627</v>
      </c>
      <c r="AF13" s="9">
        <f t="shared" si="5"/>
        <v>0.94635457981344306</v>
      </c>
      <c r="AG13" s="9">
        <f t="shared" si="5"/>
        <v>1</v>
      </c>
      <c r="AH13" s="9"/>
      <c r="AI13" s="9"/>
      <c r="AJ13" s="9"/>
      <c r="AK13" s="9"/>
      <c r="AL13" s="9"/>
    </row>
    <row r="14" spans="2:38">
      <c r="L14" s="54">
        <v>12</v>
      </c>
      <c r="M14" s="9">
        <f t="shared" si="6"/>
        <v>0.28242953648100017</v>
      </c>
      <c r="N14" s="9">
        <f t="shared" si="5"/>
        <v>0.30184428010329983</v>
      </c>
      <c r="O14" s="9">
        <f t="shared" si="5"/>
        <v>0.32247548741360493</v>
      </c>
      <c r="P14" s="9">
        <f t="shared" si="5"/>
        <v>0.34439205889884877</v>
      </c>
      <c r="Q14" s="9">
        <f t="shared" si="5"/>
        <v>0.36766638765488241</v>
      </c>
      <c r="R14" s="9">
        <f t="shared" si="5"/>
        <v>0.39237451588154065</v>
      </c>
      <c r="S14" s="9">
        <f t="shared" ref="S14:AG22" si="7">S$2^$L14</f>
        <v>0.41859629747937105</v>
      </c>
      <c r="T14" s="9">
        <f t="shared" si="7"/>
        <v>0.4464155669508198</v>
      </c>
      <c r="U14" s="9">
        <f t="shared" si="7"/>
        <v>0.47592031481425329</v>
      </c>
      <c r="V14" s="9">
        <f t="shared" si="7"/>
        <v>0.50720286974490136</v>
      </c>
      <c r="W14" s="9">
        <f t="shared" si="7"/>
        <v>0.54036008766263688</v>
      </c>
      <c r="X14" s="9">
        <f t="shared" si="7"/>
        <v>0.57549354799247687</v>
      </c>
      <c r="Y14" s="9">
        <f t="shared" si="7"/>
        <v>0.61270975732976729</v>
      </c>
      <c r="Z14" s="9">
        <f t="shared" si="7"/>
        <v>0.65212036074823387</v>
      </c>
      <c r="AA14" s="9">
        <f t="shared" si="7"/>
        <v>0.69384236099543783</v>
      </c>
      <c r="AB14" s="9">
        <f t="shared" si="7"/>
        <v>0.73799834582665091</v>
      </c>
      <c r="AC14" s="55">
        <f t="shared" si="7"/>
        <v>0.78471672373479973</v>
      </c>
      <c r="AD14" s="9">
        <f t="shared" si="7"/>
        <v>0.83413196834087711</v>
      </c>
      <c r="AE14" s="9">
        <f t="shared" si="7"/>
        <v>0.88638487171612912</v>
      </c>
      <c r="AF14" s="9">
        <f t="shared" si="7"/>
        <v>0.94162280691437594</v>
      </c>
      <c r="AG14" s="9">
        <f t="shared" si="7"/>
        <v>1</v>
      </c>
      <c r="AH14" s="9"/>
      <c r="AI14" s="9"/>
      <c r="AJ14" s="9"/>
      <c r="AK14" s="9"/>
      <c r="AL14" s="9"/>
    </row>
    <row r="15" spans="2:38">
      <c r="L15" s="54">
        <v>13</v>
      </c>
      <c r="M15" s="9">
        <f t="shared" si="6"/>
        <v>0.25418658283290019</v>
      </c>
      <c r="N15" s="9">
        <f t="shared" si="6"/>
        <v>0.27316907349348635</v>
      </c>
      <c r="O15" s="9">
        <f t="shared" si="6"/>
        <v>0.29345269354638054</v>
      </c>
      <c r="P15" s="9">
        <f t="shared" si="6"/>
        <v>0.31511873389244666</v>
      </c>
      <c r="Q15" s="9">
        <f t="shared" si="6"/>
        <v>0.33825307664249182</v>
      </c>
      <c r="R15" s="9">
        <f t="shared" si="6"/>
        <v>0.36294642719042508</v>
      </c>
      <c r="S15" s="9">
        <f t="shared" si="6"/>
        <v>0.38929455665581508</v>
      </c>
      <c r="T15" s="9">
        <f t="shared" si="6"/>
        <v>0.41739855509901658</v>
      </c>
      <c r="U15" s="9">
        <f t="shared" si="6"/>
        <v>0.44736509592539803</v>
      </c>
      <c r="V15" s="9">
        <f t="shared" si="6"/>
        <v>0.47930671190893176</v>
      </c>
      <c r="W15" s="9">
        <f t="shared" si="6"/>
        <v>0.51334208327950503</v>
      </c>
      <c r="X15" s="9">
        <f t="shared" si="6"/>
        <v>0.5495963383328154</v>
      </c>
      <c r="Y15" s="9">
        <f t="shared" si="6"/>
        <v>0.58820136703657666</v>
      </c>
      <c r="Z15" s="9">
        <f t="shared" si="6"/>
        <v>0.62929614812204571</v>
      </c>
      <c r="AA15" s="9">
        <f t="shared" si="6"/>
        <v>0.67302709016557472</v>
      </c>
      <c r="AB15" s="9">
        <f t="shared" si="6"/>
        <v>0.71954838718098457</v>
      </c>
      <c r="AC15" s="55">
        <f t="shared" si="7"/>
        <v>0.76902238926010369</v>
      </c>
      <c r="AD15" s="9">
        <f t="shared" si="7"/>
        <v>0.82161998881576392</v>
      </c>
      <c r="AE15" s="9">
        <f t="shared" si="7"/>
        <v>0.87752102299896773</v>
      </c>
      <c r="AF15" s="9">
        <f t="shared" si="7"/>
        <v>0.93691469287980411</v>
      </c>
      <c r="AG15" s="9">
        <f t="shared" si="7"/>
        <v>1</v>
      </c>
      <c r="AH15" s="9"/>
      <c r="AI15" s="9"/>
      <c r="AJ15" s="9"/>
      <c r="AK15" s="9"/>
      <c r="AL15" s="9"/>
    </row>
    <row r="16" spans="2:38">
      <c r="L16" s="54">
        <v>14</v>
      </c>
      <c r="M16" s="9">
        <f t="shared" si="6"/>
        <v>0.22876792454961015</v>
      </c>
      <c r="N16" s="9">
        <f t="shared" si="6"/>
        <v>0.24721801151160516</v>
      </c>
      <c r="O16" s="9">
        <f t="shared" si="6"/>
        <v>0.26704195112720625</v>
      </c>
      <c r="P16" s="9">
        <f t="shared" si="6"/>
        <v>0.28833364151158875</v>
      </c>
      <c r="Q16" s="9">
        <f t="shared" si="6"/>
        <v>0.31119283051109248</v>
      </c>
      <c r="R16" s="9">
        <f t="shared" si="6"/>
        <v>0.33572544515114328</v>
      </c>
      <c r="S16" s="9">
        <f t="shared" si="6"/>
        <v>0.36204393768990806</v>
      </c>
      <c r="T16" s="9">
        <f t="shared" si="6"/>
        <v>0.39026764901758054</v>
      </c>
      <c r="U16" s="9">
        <f t="shared" si="6"/>
        <v>0.42052319016987422</v>
      </c>
      <c r="V16" s="9">
        <f t="shared" si="6"/>
        <v>0.45294484275394054</v>
      </c>
      <c r="W16" s="9">
        <f t="shared" si="6"/>
        <v>0.48767497911552976</v>
      </c>
      <c r="X16" s="9">
        <f t="shared" si="6"/>
        <v>0.52486450310783872</v>
      </c>
      <c r="Y16" s="9">
        <f t="shared" si="6"/>
        <v>0.56467331235511353</v>
      </c>
      <c r="Z16" s="9">
        <f t="shared" si="6"/>
        <v>0.60727078293777403</v>
      </c>
      <c r="AA16" s="9">
        <f t="shared" si="6"/>
        <v>0.65283627746060746</v>
      </c>
      <c r="AB16" s="9">
        <f t="shared" si="6"/>
        <v>0.70155967750145998</v>
      </c>
      <c r="AC16" s="55">
        <f t="shared" si="7"/>
        <v>0.7536419414749016</v>
      </c>
      <c r="AD16" s="9">
        <f t="shared" si="7"/>
        <v>0.80929568898352755</v>
      </c>
      <c r="AE16" s="9">
        <f t="shared" si="7"/>
        <v>0.86874581276897811</v>
      </c>
      <c r="AF16" s="9">
        <f t="shared" si="7"/>
        <v>0.93223011941540512</v>
      </c>
      <c r="AG16" s="9">
        <f t="shared" si="7"/>
        <v>1</v>
      </c>
      <c r="AH16" s="9"/>
      <c r="AI16" s="9"/>
      <c r="AJ16" s="9"/>
      <c r="AK16" s="9"/>
      <c r="AL16" s="9"/>
    </row>
    <row r="17" spans="2:38">
      <c r="L17" s="54">
        <v>15</v>
      </c>
      <c r="M17" s="9">
        <f t="shared" si="6"/>
        <v>0.20589113209464913</v>
      </c>
      <c r="N17" s="9">
        <f t="shared" si="6"/>
        <v>0.22373230041800263</v>
      </c>
      <c r="O17" s="9">
        <f t="shared" si="6"/>
        <v>0.24300817552575771</v>
      </c>
      <c r="P17" s="9">
        <f t="shared" si="6"/>
        <v>0.26382528198310362</v>
      </c>
      <c r="Q17" s="9">
        <f t="shared" si="6"/>
        <v>0.2862974040702051</v>
      </c>
      <c r="R17" s="9">
        <f t="shared" si="6"/>
        <v>0.31054603676480746</v>
      </c>
      <c r="S17" s="9">
        <f t="shared" si="6"/>
        <v>0.33670086205161454</v>
      </c>
      <c r="T17" s="9">
        <f t="shared" si="6"/>
        <v>0.36490025183143782</v>
      </c>
      <c r="U17" s="9">
        <f t="shared" si="6"/>
        <v>0.39529179875968168</v>
      </c>
      <c r="V17" s="9">
        <f t="shared" si="6"/>
        <v>0.42803287640247378</v>
      </c>
      <c r="W17" s="9">
        <f t="shared" si="6"/>
        <v>0.46329123015975332</v>
      </c>
      <c r="X17" s="9">
        <f t="shared" si="6"/>
        <v>0.50124560046798594</v>
      </c>
      <c r="Y17" s="9">
        <f t="shared" si="6"/>
        <v>0.54208637986090902</v>
      </c>
      <c r="Z17" s="9">
        <f t="shared" si="6"/>
        <v>0.58601630553495188</v>
      </c>
      <c r="AA17" s="9">
        <f t="shared" si="6"/>
        <v>0.63325118913678924</v>
      </c>
      <c r="AB17" s="9">
        <f t="shared" si="6"/>
        <v>0.68402068556392337</v>
      </c>
      <c r="AC17" s="55">
        <f t="shared" si="7"/>
        <v>0.73856910264540354</v>
      </c>
      <c r="AD17" s="9">
        <f t="shared" si="7"/>
        <v>0.79715625364877452</v>
      </c>
      <c r="AE17" s="9">
        <f t="shared" si="7"/>
        <v>0.86005835464128833</v>
      </c>
      <c r="AF17" s="9">
        <f t="shared" si="7"/>
        <v>0.92756896881832807</v>
      </c>
      <c r="AG17" s="9">
        <f t="shared" si="7"/>
        <v>1</v>
      </c>
      <c r="AH17" s="9"/>
      <c r="AI17" s="9"/>
      <c r="AJ17" s="9"/>
      <c r="AK17" s="9"/>
      <c r="AL17" s="9"/>
    </row>
    <row r="18" spans="2:38">
      <c r="L18" s="54">
        <v>16</v>
      </c>
      <c r="M18" s="9">
        <f t="shared" si="6"/>
        <v>0.18530201888518424</v>
      </c>
      <c r="N18" s="9">
        <f t="shared" si="6"/>
        <v>0.20247773187829241</v>
      </c>
      <c r="O18" s="9">
        <f t="shared" si="6"/>
        <v>0.22113743972843952</v>
      </c>
      <c r="P18" s="9">
        <f t="shared" si="6"/>
        <v>0.24140013301453989</v>
      </c>
      <c r="Q18" s="9">
        <f t="shared" si="6"/>
        <v>0.2633936117445887</v>
      </c>
      <c r="R18" s="9">
        <f t="shared" si="6"/>
        <v>0.28725508400744693</v>
      </c>
      <c r="S18" s="9">
        <f t="shared" si="6"/>
        <v>0.31313180170800153</v>
      </c>
      <c r="T18" s="9">
        <f t="shared" si="6"/>
        <v>0.34118173546239439</v>
      </c>
      <c r="U18" s="9">
        <f t="shared" si="6"/>
        <v>0.37157429083410082</v>
      </c>
      <c r="V18" s="9">
        <f t="shared" si="6"/>
        <v>0.4044910682003377</v>
      </c>
      <c r="W18" s="9">
        <f t="shared" si="6"/>
        <v>0.44012666865176564</v>
      </c>
      <c r="X18" s="9">
        <f t="shared" si="6"/>
        <v>0.47868954844692657</v>
      </c>
      <c r="Y18" s="9">
        <f t="shared" si="6"/>
        <v>0.52040292466647264</v>
      </c>
      <c r="Z18" s="9">
        <f t="shared" si="6"/>
        <v>0.56550573484122857</v>
      </c>
      <c r="AA18" s="9">
        <f t="shared" si="6"/>
        <v>0.61425365346268557</v>
      </c>
      <c r="AB18" s="9">
        <f t="shared" si="6"/>
        <v>0.66692016842482538</v>
      </c>
      <c r="AC18" s="55">
        <f t="shared" si="7"/>
        <v>0.72379772059249547</v>
      </c>
      <c r="AD18" s="9">
        <f t="shared" si="7"/>
        <v>0.78519890984404295</v>
      </c>
      <c r="AE18" s="9">
        <f t="shared" si="7"/>
        <v>0.85145777109487542</v>
      </c>
      <c r="AF18" s="9">
        <f t="shared" si="7"/>
        <v>0.92293112397423638</v>
      </c>
      <c r="AG18" s="9">
        <f t="shared" si="7"/>
        <v>1</v>
      </c>
      <c r="AH18" s="9"/>
      <c r="AI18" s="9"/>
      <c r="AJ18" s="9"/>
      <c r="AK18" s="9"/>
      <c r="AL18" s="9"/>
    </row>
    <row r="19" spans="2:38">
      <c r="L19" s="54">
        <v>17</v>
      </c>
      <c r="M19" s="9">
        <f t="shared" si="6"/>
        <v>0.16677181699666582</v>
      </c>
      <c r="N19" s="9">
        <f t="shared" si="6"/>
        <v>0.18324234734985465</v>
      </c>
      <c r="O19" s="9">
        <f t="shared" si="6"/>
        <v>0.20123507015287997</v>
      </c>
      <c r="P19" s="9">
        <f t="shared" si="6"/>
        <v>0.22088112170830401</v>
      </c>
      <c r="Q19" s="9">
        <f t="shared" si="6"/>
        <v>0.24232212280502161</v>
      </c>
      <c r="R19" s="9">
        <f t="shared" si="6"/>
        <v>0.26571095270688844</v>
      </c>
      <c r="S19" s="9">
        <f t="shared" si="6"/>
        <v>0.29121257558844144</v>
      </c>
      <c r="T19" s="9">
        <f t="shared" si="6"/>
        <v>0.31900492265733876</v>
      </c>
      <c r="U19" s="9">
        <f t="shared" si="6"/>
        <v>0.34927983338405477</v>
      </c>
      <c r="V19" s="9">
        <f t="shared" si="6"/>
        <v>0.38224405944931911</v>
      </c>
      <c r="W19" s="9">
        <f t="shared" si="6"/>
        <v>0.41812033521917735</v>
      </c>
      <c r="X19" s="9">
        <f t="shared" si="6"/>
        <v>0.45714851876681484</v>
      </c>
      <c r="Y19" s="9">
        <f t="shared" si="6"/>
        <v>0.49958680767981373</v>
      </c>
      <c r="Z19" s="9">
        <f t="shared" si="6"/>
        <v>0.54571303412178551</v>
      </c>
      <c r="AA19" s="9">
        <f t="shared" si="6"/>
        <v>0.595826043858805</v>
      </c>
      <c r="AB19" s="9">
        <f t="shared" si="6"/>
        <v>0.6502471642142047</v>
      </c>
      <c r="AC19" s="55">
        <f t="shared" si="7"/>
        <v>0.70932176618064557</v>
      </c>
      <c r="AD19" s="9">
        <f t="shared" si="7"/>
        <v>0.77342092619638225</v>
      </c>
      <c r="AE19" s="9">
        <f t="shared" si="7"/>
        <v>0.84294319338392665</v>
      </c>
      <c r="AF19" s="9">
        <f t="shared" si="7"/>
        <v>0.9183164683543652</v>
      </c>
      <c r="AG19" s="9">
        <f t="shared" si="7"/>
        <v>1</v>
      </c>
      <c r="AH19" s="9"/>
      <c r="AI19" s="9"/>
      <c r="AJ19" s="9"/>
      <c r="AK19" s="9"/>
      <c r="AL19" s="9"/>
    </row>
    <row r="20" spans="2:38">
      <c r="L20" s="54">
        <v>18</v>
      </c>
      <c r="M20" s="9">
        <f t="shared" si="6"/>
        <v>0.15009463529699923</v>
      </c>
      <c r="N20" s="9">
        <f t="shared" si="6"/>
        <v>0.16583432435161843</v>
      </c>
      <c r="O20" s="9">
        <f t="shared" si="6"/>
        <v>0.18312391383912077</v>
      </c>
      <c r="P20" s="9">
        <f t="shared" si="6"/>
        <v>0.20210622636309819</v>
      </c>
      <c r="Q20" s="9">
        <f t="shared" si="6"/>
        <v>0.2229363529806199</v>
      </c>
      <c r="R20" s="9">
        <f t="shared" si="6"/>
        <v>0.24578263125387179</v>
      </c>
      <c r="S20" s="9">
        <f t="shared" si="6"/>
        <v>0.27082769529725054</v>
      </c>
      <c r="T20" s="9">
        <f t="shared" si="6"/>
        <v>0.29826960268461178</v>
      </c>
      <c r="U20" s="9">
        <f t="shared" si="6"/>
        <v>0.32832304338101148</v>
      </c>
      <c r="V20" s="9">
        <f t="shared" si="6"/>
        <v>0.36122063617960654</v>
      </c>
      <c r="W20" s="9">
        <f t="shared" si="6"/>
        <v>0.39721431845821847</v>
      </c>
      <c r="X20" s="9">
        <f t="shared" si="6"/>
        <v>0.43657683542230818</v>
      </c>
      <c r="Y20" s="9">
        <f t="shared" si="6"/>
        <v>0.47960333537262118</v>
      </c>
      <c r="Z20" s="9">
        <f t="shared" si="6"/>
        <v>0.5266130779275231</v>
      </c>
      <c r="AA20" s="9">
        <f t="shared" si="6"/>
        <v>0.57795126254304086</v>
      </c>
      <c r="AB20" s="9">
        <f t="shared" si="6"/>
        <v>0.63399098510884955</v>
      </c>
      <c r="AC20" s="55">
        <f t="shared" si="7"/>
        <v>0.69513533085703261</v>
      </c>
      <c r="AD20" s="9">
        <f t="shared" si="7"/>
        <v>0.76181961230343653</v>
      </c>
      <c r="AE20" s="9">
        <f t="shared" si="7"/>
        <v>0.83451376145008738</v>
      </c>
      <c r="AF20" s="9">
        <f t="shared" si="7"/>
        <v>0.91372488601259338</v>
      </c>
      <c r="AG20" s="9">
        <f t="shared" si="7"/>
        <v>1</v>
      </c>
      <c r="AH20" s="9"/>
      <c r="AI20" s="9"/>
      <c r="AJ20" s="9"/>
      <c r="AK20" s="9"/>
      <c r="AL20" s="9"/>
    </row>
    <row r="21" spans="2:38">
      <c r="L21" s="54">
        <v>19</v>
      </c>
      <c r="M21" s="9">
        <f t="shared" ref="M21:AB22" si="8">M$2^$L21</f>
        <v>0.13508517176729934</v>
      </c>
      <c r="N21" s="9">
        <f t="shared" si="8"/>
        <v>0.15008006353821468</v>
      </c>
      <c r="O21" s="9">
        <f t="shared" si="8"/>
        <v>0.16664276159359992</v>
      </c>
      <c r="P21" s="9">
        <f t="shared" si="8"/>
        <v>0.18492719712223482</v>
      </c>
      <c r="Q21" s="9">
        <f t="shared" si="8"/>
        <v>0.20510144474217029</v>
      </c>
      <c r="R21" s="9">
        <f t="shared" si="8"/>
        <v>0.22734893390983141</v>
      </c>
      <c r="S21" s="9">
        <f t="shared" si="8"/>
        <v>0.25186975662644301</v>
      </c>
      <c r="T21" s="9">
        <f t="shared" si="8"/>
        <v>0.27888207851011204</v>
      </c>
      <c r="U21" s="9">
        <f t="shared" si="8"/>
        <v>0.30862366077815073</v>
      </c>
      <c r="V21" s="9">
        <f t="shared" si="8"/>
        <v>0.34135350118972818</v>
      </c>
      <c r="W21" s="9">
        <f t="shared" si="8"/>
        <v>0.37735360253530753</v>
      </c>
      <c r="X21" s="9">
        <f t="shared" si="8"/>
        <v>0.41693087782830435</v>
      </c>
      <c r="Y21" s="9">
        <f t="shared" si="8"/>
        <v>0.46041920195771635</v>
      </c>
      <c r="Z21" s="9">
        <f t="shared" si="8"/>
        <v>0.50818162020005975</v>
      </c>
      <c r="AA21" s="9">
        <f t="shared" si="8"/>
        <v>0.56061272466674961</v>
      </c>
      <c r="AB21" s="9">
        <f t="shared" si="8"/>
        <v>0.61814121048112836</v>
      </c>
      <c r="AC21" s="55">
        <f t="shared" si="7"/>
        <v>0.68123262423989195</v>
      </c>
      <c r="AD21" s="9">
        <f t="shared" si="7"/>
        <v>0.75039231811888507</v>
      </c>
      <c r="AE21" s="9">
        <f t="shared" si="7"/>
        <v>0.82616862383558642</v>
      </c>
      <c r="AF21" s="9">
        <f t="shared" si="7"/>
        <v>0.90915626158253038</v>
      </c>
      <c r="AG21" s="9">
        <f t="shared" si="7"/>
        <v>1</v>
      </c>
      <c r="AH21" s="9"/>
      <c r="AI21" s="9"/>
      <c r="AJ21" s="9"/>
      <c r="AK21" s="9"/>
      <c r="AL21" s="9"/>
    </row>
    <row r="22" spans="2:38">
      <c r="L22" s="54">
        <v>20</v>
      </c>
      <c r="M22" s="9">
        <f t="shared" si="8"/>
        <v>0.12157665459056941</v>
      </c>
      <c r="N22" s="9">
        <f t="shared" si="8"/>
        <v>0.1358224575020843</v>
      </c>
      <c r="O22" s="9">
        <f t="shared" si="8"/>
        <v>0.15164491305017594</v>
      </c>
      <c r="P22" s="9">
        <f t="shared" si="8"/>
        <v>0.1692083853668449</v>
      </c>
      <c r="Q22" s="9">
        <f t="shared" si="8"/>
        <v>0.18869332916279669</v>
      </c>
      <c r="R22" s="9">
        <f t="shared" si="8"/>
        <v>0.21029776386659407</v>
      </c>
      <c r="S22" s="9">
        <f t="shared" si="8"/>
        <v>0.23423887366259205</v>
      </c>
      <c r="T22" s="9">
        <f t="shared" si="8"/>
        <v>0.26075474340695476</v>
      </c>
      <c r="U22" s="9">
        <f t="shared" si="8"/>
        <v>0.29010624113146172</v>
      </c>
      <c r="V22" s="9">
        <f t="shared" si="8"/>
        <v>0.32257905862429309</v>
      </c>
      <c r="W22" s="9">
        <f t="shared" si="8"/>
        <v>0.35848592240854216</v>
      </c>
      <c r="X22" s="9">
        <f t="shared" si="8"/>
        <v>0.39816898832603065</v>
      </c>
      <c r="Y22" s="9">
        <f t="shared" si="8"/>
        <v>0.44200243387940769</v>
      </c>
      <c r="Z22" s="9">
        <f t="shared" si="8"/>
        <v>0.49039526349305762</v>
      </c>
      <c r="AA22" s="9">
        <f t="shared" si="8"/>
        <v>0.54379434292674711</v>
      </c>
      <c r="AB22" s="9">
        <f t="shared" si="8"/>
        <v>0.60268768021910013</v>
      </c>
      <c r="AC22" s="55">
        <f t="shared" si="7"/>
        <v>0.66760797175509412</v>
      </c>
      <c r="AD22" s="9">
        <f t="shared" si="7"/>
        <v>0.73913643334710177</v>
      </c>
      <c r="AE22" s="9">
        <f t="shared" si="7"/>
        <v>0.81790693759723065</v>
      </c>
      <c r="AF22" s="9">
        <f t="shared" si="7"/>
        <v>0.90461048027461777</v>
      </c>
      <c r="AG22" s="9">
        <f t="shared" si="7"/>
        <v>1</v>
      </c>
      <c r="AH22" s="9"/>
      <c r="AI22" s="9"/>
      <c r="AJ22" s="9"/>
      <c r="AK22" s="9"/>
      <c r="AL22" s="9"/>
    </row>
    <row r="23" spans="2:38"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</row>
    <row r="26" spans="2:38">
      <c r="C26" s="8"/>
    </row>
    <row r="27" spans="2:38">
      <c r="B27" t="s">
        <v>16</v>
      </c>
      <c r="C27" s="8">
        <v>15</v>
      </c>
      <c r="D27" s="8">
        <v>16</v>
      </c>
      <c r="E27" s="8">
        <v>17</v>
      </c>
      <c r="F27" s="8">
        <v>18</v>
      </c>
      <c r="G27" s="8">
        <v>19</v>
      </c>
      <c r="H27" s="8">
        <v>20</v>
      </c>
      <c r="I27" s="8"/>
      <c r="J27" s="8"/>
      <c r="K27" s="8"/>
    </row>
    <row r="28" spans="2:38">
      <c r="B28" t="s">
        <v>17</v>
      </c>
    </row>
    <row r="29" spans="2:38">
      <c r="B29" s="8">
        <v>10</v>
      </c>
      <c r="C29" s="8">
        <f t="shared" ref="C29:H34" si="9">FACT(C$27)/(FACT(C$27-$B29)*FACT($B29))</f>
        <v>3003</v>
      </c>
      <c r="D29" s="8">
        <f t="shared" si="9"/>
        <v>8008</v>
      </c>
      <c r="E29" s="8">
        <f t="shared" si="9"/>
        <v>19448</v>
      </c>
      <c r="F29" s="8">
        <f t="shared" si="9"/>
        <v>43758</v>
      </c>
      <c r="G29" s="8">
        <f t="shared" si="9"/>
        <v>92378</v>
      </c>
      <c r="H29" s="8">
        <f t="shared" si="9"/>
        <v>184756</v>
      </c>
      <c r="I29" s="8"/>
      <c r="J29" s="8"/>
      <c r="L29" s="10" t="s">
        <v>12</v>
      </c>
    </row>
    <row r="30" spans="2:38">
      <c r="B30" s="8">
        <v>11</v>
      </c>
      <c r="C30" s="8">
        <f t="shared" si="9"/>
        <v>1365</v>
      </c>
      <c r="D30" s="8">
        <f t="shared" si="9"/>
        <v>4368</v>
      </c>
      <c r="E30" s="8">
        <f t="shared" si="9"/>
        <v>12376</v>
      </c>
      <c r="F30" s="8">
        <f t="shared" si="9"/>
        <v>31824</v>
      </c>
      <c r="G30" s="8">
        <f t="shared" si="9"/>
        <v>75582</v>
      </c>
      <c r="H30" s="8">
        <f t="shared" si="9"/>
        <v>167960</v>
      </c>
      <c r="I30" s="8"/>
      <c r="J30" s="8"/>
      <c r="L30" s="10" t="s">
        <v>13</v>
      </c>
    </row>
    <row r="31" spans="2:38">
      <c r="B31" s="8">
        <v>12</v>
      </c>
      <c r="C31" s="8">
        <f t="shared" si="9"/>
        <v>455</v>
      </c>
      <c r="D31" s="8">
        <f t="shared" si="9"/>
        <v>1820</v>
      </c>
      <c r="E31" s="8">
        <f t="shared" si="9"/>
        <v>6188</v>
      </c>
      <c r="F31" s="8">
        <f t="shared" si="9"/>
        <v>18564</v>
      </c>
      <c r="G31" s="8">
        <f t="shared" si="9"/>
        <v>50388</v>
      </c>
      <c r="H31" s="8">
        <f t="shared" si="9"/>
        <v>125970</v>
      </c>
      <c r="I31" s="8"/>
      <c r="J31" s="8"/>
    </row>
    <row r="32" spans="2:38">
      <c r="B32" s="8">
        <v>13</v>
      </c>
      <c r="C32" s="8">
        <f t="shared" si="9"/>
        <v>105</v>
      </c>
      <c r="D32" s="8">
        <f t="shared" si="9"/>
        <v>560</v>
      </c>
      <c r="E32" s="8">
        <f t="shared" si="9"/>
        <v>2380</v>
      </c>
      <c r="F32" s="8">
        <f t="shared" si="9"/>
        <v>8568</v>
      </c>
      <c r="G32" s="8">
        <f t="shared" si="9"/>
        <v>27132</v>
      </c>
      <c r="H32" s="8">
        <f t="shared" si="9"/>
        <v>77520</v>
      </c>
      <c r="I32" s="8"/>
      <c r="J32" s="8"/>
    </row>
    <row r="33" spans="2:10">
      <c r="B33" s="8">
        <v>14</v>
      </c>
      <c r="C33" s="8">
        <f t="shared" si="9"/>
        <v>15</v>
      </c>
      <c r="D33" s="8">
        <f t="shared" si="9"/>
        <v>120</v>
      </c>
      <c r="E33" s="8">
        <f t="shared" si="9"/>
        <v>680</v>
      </c>
      <c r="F33" s="8">
        <f t="shared" si="9"/>
        <v>3060</v>
      </c>
      <c r="G33" s="8">
        <f t="shared" si="9"/>
        <v>11628</v>
      </c>
      <c r="H33" s="8">
        <f t="shared" si="9"/>
        <v>38760</v>
      </c>
      <c r="I33" s="8"/>
      <c r="J33" s="8"/>
    </row>
    <row r="34" spans="2:10">
      <c r="B34" s="8">
        <v>15</v>
      </c>
      <c r="C34" s="8">
        <f t="shared" si="9"/>
        <v>1</v>
      </c>
      <c r="D34" s="8">
        <f t="shared" si="9"/>
        <v>16</v>
      </c>
      <c r="E34" s="8">
        <f t="shared" si="9"/>
        <v>136</v>
      </c>
      <c r="F34" s="8">
        <f t="shared" si="9"/>
        <v>816</v>
      </c>
      <c r="G34" s="8">
        <f t="shared" si="9"/>
        <v>3876</v>
      </c>
      <c r="H34" s="8">
        <f t="shared" si="9"/>
        <v>15504</v>
      </c>
      <c r="I34" s="8"/>
      <c r="J34" s="8"/>
    </row>
    <row r="35" spans="2:10">
      <c r="B35" s="8">
        <v>16</v>
      </c>
      <c r="C35" s="8"/>
      <c r="D35" s="8">
        <f>FACT(D$27)/(FACT(D$27-$B35)*FACT($B35))</f>
        <v>1</v>
      </c>
      <c r="E35" s="8">
        <f>FACT(E$27)/(FACT(E$27-$B35)*FACT($B35))</f>
        <v>17</v>
      </c>
      <c r="F35" s="8">
        <f>FACT(F$27)/(FACT(F$27-$B35)*FACT($B35))</f>
        <v>153</v>
      </c>
      <c r="G35" s="8">
        <f>FACT(G$27)/(FACT(G$27-$B35)*FACT($B35))</f>
        <v>969</v>
      </c>
      <c r="H35" s="8">
        <f>FACT(H$27)/(FACT(H$27-$B35)*FACT($B35))</f>
        <v>4845</v>
      </c>
      <c r="I35" s="8"/>
      <c r="J35" s="8"/>
    </row>
    <row r="36" spans="2:10">
      <c r="B36" s="8">
        <v>17</v>
      </c>
      <c r="C36" s="8"/>
      <c r="D36" s="8"/>
      <c r="E36" s="8">
        <f>FACT(E$27)/(FACT(E$27-$B36)*FACT($B36))</f>
        <v>1</v>
      </c>
      <c r="F36" s="8">
        <f>FACT(F$27)/(FACT(F$27-$B36)*FACT($B36))</f>
        <v>18</v>
      </c>
      <c r="G36" s="8">
        <f>FACT(G$27)/(FACT(G$27-$B36)*FACT($B36))</f>
        <v>171</v>
      </c>
      <c r="H36" s="8">
        <f>FACT(H$27)/(FACT(H$27-$B36)*FACT($B36))</f>
        <v>1140</v>
      </c>
      <c r="I36" s="8"/>
      <c r="J36" s="8"/>
    </row>
    <row r="37" spans="2:10">
      <c r="B37" s="8">
        <v>18</v>
      </c>
      <c r="C37" s="8"/>
      <c r="D37" s="8"/>
      <c r="E37" s="8"/>
      <c r="F37" s="8">
        <f>FACT(F$27)/(FACT(F$27-$B37)*FACT($B37))</f>
        <v>1</v>
      </c>
      <c r="G37" s="8">
        <f>FACT(G$27)/(FACT(G$27-$B37)*FACT($B37))</f>
        <v>19</v>
      </c>
      <c r="H37" s="8">
        <f>FACT(H$27)/(FACT(H$27-$B37)*FACT($B37))</f>
        <v>190</v>
      </c>
      <c r="I37" s="8"/>
      <c r="J37" s="8"/>
    </row>
    <row r="38" spans="2:10">
      <c r="B38" s="8">
        <v>19</v>
      </c>
      <c r="C38" s="8"/>
      <c r="D38" s="8"/>
      <c r="E38" s="8"/>
      <c r="F38" s="8"/>
      <c r="G38" s="8">
        <f>FACT(G$27)/(FACT(G$27-$B38)*FACT($B38))</f>
        <v>1</v>
      </c>
      <c r="H38" s="8">
        <f>FACT(H$27)/(FACT(H$27-$B38)*FACT($B38))</f>
        <v>20</v>
      </c>
      <c r="I38" s="8"/>
      <c r="J38" s="8"/>
    </row>
    <row r="39" spans="2:10">
      <c r="B39" s="8">
        <v>20</v>
      </c>
      <c r="C39" s="8"/>
      <c r="D39" s="8"/>
      <c r="E39" s="8"/>
      <c r="F39" s="8"/>
      <c r="G39" s="8"/>
      <c r="H39" s="8">
        <f>FACT(H$27)/(FACT(H$27-$B39)*FACT($B39))</f>
        <v>1</v>
      </c>
      <c r="I39" s="8"/>
      <c r="J39" s="8"/>
    </row>
    <row r="40" spans="2:10">
      <c r="B40" s="8"/>
    </row>
    <row r="41" spans="2:10">
      <c r="B41" s="8">
        <f>B29</f>
        <v>10</v>
      </c>
      <c r="C41" s="8">
        <f t="shared" ref="C41:H46" si="10">($C$4^($B41))*((1-$C$4)^(C$27-$B41))</f>
        <v>9.0438207500880846E-11</v>
      </c>
      <c r="D41" s="8">
        <f t="shared" si="10"/>
        <v>9.0438207500880921E-13</v>
      </c>
      <c r="E41" s="8">
        <f t="shared" si="10"/>
        <v>9.0438207500881001E-15</v>
      </c>
      <c r="F41" s="8">
        <f t="shared" si="10"/>
        <v>9.0438207500881095E-17</v>
      </c>
      <c r="G41" s="8">
        <f t="shared" si="10"/>
        <v>9.0438207500881192E-19</v>
      </c>
      <c r="H41" s="8">
        <f t="shared" si="10"/>
        <v>9.0438207500881258E-21</v>
      </c>
      <c r="I41" s="8"/>
      <c r="J41" s="8"/>
    </row>
    <row r="42" spans="2:10">
      <c r="B42" s="8">
        <f t="shared" ref="B42:B50" si="11">B30</f>
        <v>11</v>
      </c>
      <c r="C42" s="8">
        <f t="shared" si="10"/>
        <v>8.9533825425871956E-9</v>
      </c>
      <c r="D42" s="8">
        <f t="shared" si="10"/>
        <v>8.953382542587203E-11</v>
      </c>
      <c r="E42" s="8">
        <f t="shared" si="10"/>
        <v>8.9533825425872111E-13</v>
      </c>
      <c r="F42" s="8">
        <f t="shared" si="10"/>
        <v>8.9533825425872199E-15</v>
      </c>
      <c r="G42" s="8">
        <f t="shared" si="10"/>
        <v>8.953382542587229E-17</v>
      </c>
      <c r="H42" s="8">
        <f t="shared" si="10"/>
        <v>8.9533825425872373E-19</v>
      </c>
      <c r="I42" s="8"/>
      <c r="J42" s="8"/>
    </row>
    <row r="43" spans="2:10">
      <c r="B43" s="8">
        <f t="shared" si="11"/>
        <v>12</v>
      </c>
      <c r="C43" s="8">
        <f t="shared" si="10"/>
        <v>8.8638487171613148E-7</v>
      </c>
      <c r="D43" s="8">
        <f t="shared" si="10"/>
        <v>8.8638487171613232E-9</v>
      </c>
      <c r="E43" s="8">
        <f t="shared" si="10"/>
        <v>8.8638487171613316E-11</v>
      </c>
      <c r="F43" s="8">
        <f t="shared" si="10"/>
        <v>8.8638487171613396E-13</v>
      </c>
      <c r="G43" s="8">
        <f t="shared" si="10"/>
        <v>8.8638487171613464E-15</v>
      </c>
      <c r="H43" s="8">
        <f t="shared" si="10"/>
        <v>8.863848717161356E-17</v>
      </c>
      <c r="I43" s="8"/>
      <c r="J43" s="8"/>
    </row>
    <row r="44" spans="2:10">
      <c r="B44" s="8">
        <f t="shared" si="11"/>
        <v>13</v>
      </c>
      <c r="C44" s="8">
        <f t="shared" si="10"/>
        <v>8.775210229989693E-5</v>
      </c>
      <c r="D44" s="8">
        <f t="shared" si="10"/>
        <v>8.775210229989701E-7</v>
      </c>
      <c r="E44" s="8">
        <f t="shared" si="10"/>
        <v>8.7752102299897094E-9</v>
      </c>
      <c r="F44" s="8">
        <f t="shared" si="10"/>
        <v>8.7752102299897167E-11</v>
      </c>
      <c r="G44" s="8">
        <f t="shared" si="10"/>
        <v>8.7752102299897252E-13</v>
      </c>
      <c r="H44" s="8">
        <f t="shared" si="10"/>
        <v>8.775210229989733E-15</v>
      </c>
      <c r="I44" s="8"/>
      <c r="J44" s="8"/>
    </row>
    <row r="45" spans="2:10">
      <c r="B45" s="8">
        <f t="shared" si="11"/>
        <v>14</v>
      </c>
      <c r="C45" s="8">
        <f t="shared" si="10"/>
        <v>8.6874581276897896E-3</v>
      </c>
      <c r="D45" s="8">
        <f t="shared" si="10"/>
        <v>8.6874581276897962E-5</v>
      </c>
      <c r="E45" s="8">
        <f t="shared" si="10"/>
        <v>8.6874581276898044E-7</v>
      </c>
      <c r="F45" s="8">
        <f t="shared" si="10"/>
        <v>8.6874581276898122E-9</v>
      </c>
      <c r="G45" s="8">
        <f t="shared" si="10"/>
        <v>8.6874581276898213E-11</v>
      </c>
      <c r="H45" s="8">
        <f t="shared" si="10"/>
        <v>8.6874581276898285E-13</v>
      </c>
      <c r="I45" s="8"/>
      <c r="J45" s="8"/>
    </row>
    <row r="46" spans="2:10">
      <c r="B46" s="8">
        <f t="shared" si="11"/>
        <v>15</v>
      </c>
      <c r="C46" s="8">
        <f t="shared" si="10"/>
        <v>0.86005835464128833</v>
      </c>
      <c r="D46" s="8">
        <f t="shared" si="10"/>
        <v>8.6005835464128908E-3</v>
      </c>
      <c r="E46" s="8">
        <f t="shared" si="10"/>
        <v>8.6005835464128991E-5</v>
      </c>
      <c r="F46" s="8">
        <f t="shared" si="10"/>
        <v>8.600583546412906E-7</v>
      </c>
      <c r="G46" s="8">
        <f t="shared" si="10"/>
        <v>8.6005835464129155E-9</v>
      </c>
      <c r="H46" s="8">
        <f t="shared" si="10"/>
        <v>8.6005835464129221E-11</v>
      </c>
      <c r="I46" s="8"/>
      <c r="J46" s="8"/>
    </row>
    <row r="47" spans="2:10">
      <c r="B47" s="8">
        <f t="shared" si="11"/>
        <v>16</v>
      </c>
      <c r="C47" s="8"/>
      <c r="D47" s="8">
        <f>($C$4^($B47))*((1-$C$4)^(D$27-$B47))</f>
        <v>0.85145777109487542</v>
      </c>
      <c r="E47" s="8">
        <f>($C$4^($B47))*((1-$C$4)^(E$27-$B47))</f>
        <v>8.5145777109487623E-3</v>
      </c>
      <c r="F47" s="8">
        <f>($C$4^($B47))*((1-$C$4)^(F$27-$B47))</f>
        <v>8.5145777109487693E-5</v>
      </c>
      <c r="G47" s="8">
        <f>($C$4^($B47))*((1-$C$4)^(G$27-$B47))</f>
        <v>8.5145777109487769E-7</v>
      </c>
      <c r="H47" s="8">
        <f>($C$4^($B47))*((1-$C$4)^(H$27-$B47))</f>
        <v>8.5145777109487858E-9</v>
      </c>
      <c r="I47" s="8"/>
      <c r="J47" s="8"/>
    </row>
    <row r="48" spans="2:10">
      <c r="B48" s="8">
        <f t="shared" si="11"/>
        <v>17</v>
      </c>
      <c r="C48" s="8"/>
      <c r="D48" s="8"/>
      <c r="E48" s="8">
        <f>($C$4^($B48))*((1-$C$4)^(E$27-$B48))</f>
        <v>0.84294319338392665</v>
      </c>
      <c r="F48" s="8">
        <f>($C$4^($B48))*((1-$C$4)^(F$27-$B48))</f>
        <v>8.4294319338392744E-3</v>
      </c>
      <c r="G48" s="8">
        <f>($C$4^($B48))*((1-$C$4)^(G$27-$B48))</f>
        <v>8.4294319338392822E-5</v>
      </c>
      <c r="H48" s="8">
        <f>($C$4^($B48))*((1-$C$4)^(H$27-$B48))</f>
        <v>8.429431933839289E-7</v>
      </c>
      <c r="I48" s="8"/>
      <c r="J48" s="8"/>
    </row>
    <row r="49" spans="1:34">
      <c r="B49" s="8">
        <f t="shared" si="11"/>
        <v>18</v>
      </c>
      <c r="C49" s="8"/>
      <c r="D49" s="8"/>
      <c r="E49" s="8"/>
      <c r="F49" s="8">
        <f>($C$4^($B49))*((1-$C$4)^(F$27-$B49))</f>
        <v>0.83451376145008738</v>
      </c>
      <c r="G49" s="8">
        <f>($C$4^($B49))*((1-$C$4)^(G$27-$B49))</f>
        <v>8.3451376145008815E-3</v>
      </c>
      <c r="H49" s="8">
        <f>($C$4^($B49))*((1-$C$4)^(H$27-$B49))</f>
        <v>8.3451376145008882E-5</v>
      </c>
      <c r="I49" s="8"/>
      <c r="J49" s="8"/>
    </row>
    <row r="50" spans="1:34">
      <c r="B50" s="8">
        <f t="shared" si="11"/>
        <v>19</v>
      </c>
      <c r="C50" s="8"/>
      <c r="D50" s="8"/>
      <c r="E50" s="8"/>
      <c r="F50" s="8"/>
      <c r="G50" s="8">
        <f>($C$4^($B50))*((1-$C$4)^(G$27-$B50))</f>
        <v>0.82616862383558642</v>
      </c>
      <c r="H50" s="8">
        <f>($C$4^($B50))*((1-$C$4)^(H$27-$B50))</f>
        <v>8.2616862383558722E-3</v>
      </c>
      <c r="I50" s="8"/>
      <c r="J50" s="8"/>
      <c r="P50" s="1" t="s">
        <v>11</v>
      </c>
    </row>
    <row r="51" spans="1:34">
      <c r="B51" s="8">
        <v>20</v>
      </c>
      <c r="C51" s="8"/>
      <c r="D51" s="8"/>
      <c r="E51" s="8"/>
      <c r="F51" s="8"/>
      <c r="G51" s="8"/>
      <c r="H51" s="8">
        <f>($C$4^($B51))*((1-$C$4)^(H$27-$B51))</f>
        <v>0.81790693759723065</v>
      </c>
      <c r="I51" s="8"/>
      <c r="J51" s="8"/>
    </row>
    <row r="52" spans="1:34" ht="16" thickBot="1">
      <c r="B52" s="8"/>
      <c r="C52" s="8"/>
      <c r="D52" s="8"/>
      <c r="E52" s="8"/>
      <c r="F52" s="8"/>
      <c r="G52" s="8"/>
      <c r="H52" s="8"/>
      <c r="I52" s="8"/>
      <c r="J52" s="8"/>
    </row>
    <row r="53" spans="1:34" ht="16" thickBot="1">
      <c r="B53" s="22" t="s">
        <v>5</v>
      </c>
      <c r="C53" s="23">
        <v>15</v>
      </c>
      <c r="D53" s="23">
        <v>16</v>
      </c>
      <c r="E53" s="23">
        <v>17</v>
      </c>
      <c r="F53" s="23">
        <v>18</v>
      </c>
      <c r="G53" s="23">
        <v>19</v>
      </c>
      <c r="H53" s="24">
        <v>20</v>
      </c>
      <c r="I53" s="8"/>
      <c r="J53" s="29"/>
      <c r="K53" s="36" t="s">
        <v>14</v>
      </c>
      <c r="L53" s="37"/>
      <c r="M53" s="38" t="s">
        <v>11</v>
      </c>
      <c r="N53" s="38"/>
      <c r="O53" s="38"/>
      <c r="P53" s="4"/>
      <c r="Q53" s="4"/>
      <c r="R53" s="4"/>
      <c r="S53" s="4"/>
      <c r="T53" s="4"/>
      <c r="U53" s="4"/>
      <c r="V53" s="4"/>
      <c r="W53" s="38" t="str">
        <f>M53</f>
        <v>component reliability</v>
      </c>
      <c r="X53" s="4"/>
      <c r="Y53" s="4"/>
      <c r="Z53" s="4"/>
      <c r="AA53" s="4"/>
      <c r="AB53" s="4"/>
      <c r="AC53" s="4"/>
      <c r="AD53" s="4"/>
      <c r="AE53" s="4"/>
      <c r="AF53" s="4"/>
      <c r="AG53" s="5"/>
    </row>
    <row r="54" spans="1:34" ht="16" thickBot="1">
      <c r="A54" s="25" t="s">
        <v>4</v>
      </c>
      <c r="B54" s="12">
        <v>20</v>
      </c>
      <c r="C54" s="58" t="s">
        <v>9</v>
      </c>
      <c r="D54" s="57">
        <f>C4</f>
        <v>0.99</v>
      </c>
      <c r="E54" s="20"/>
      <c r="F54" s="20"/>
      <c r="G54" s="20"/>
      <c r="H54" s="13">
        <f>H51*H39</f>
        <v>0.81790693759723065</v>
      </c>
      <c r="I54" s="8"/>
      <c r="J54" s="63" t="s">
        <v>0</v>
      </c>
      <c r="K54" s="64">
        <v>21</v>
      </c>
      <c r="L54" s="30" t="s">
        <v>18</v>
      </c>
      <c r="M54" s="39">
        <v>0.9</v>
      </c>
      <c r="N54" s="39">
        <v>0.90500000000000003</v>
      </c>
      <c r="O54" s="39">
        <v>0.91</v>
      </c>
      <c r="P54" s="39">
        <v>0.91500000000000004</v>
      </c>
      <c r="Q54" s="39">
        <v>0.92</v>
      </c>
      <c r="R54" s="39">
        <v>0.92500000000000004</v>
      </c>
      <c r="S54" s="39">
        <v>0.93</v>
      </c>
      <c r="T54" s="39">
        <v>0.93500000000000005</v>
      </c>
      <c r="U54" s="39">
        <v>0.94</v>
      </c>
      <c r="V54" s="39">
        <v>0.94499999999999995</v>
      </c>
      <c r="W54" s="45">
        <v>0.95</v>
      </c>
      <c r="X54" s="39">
        <v>0.95499999999999996</v>
      </c>
      <c r="Y54" s="39">
        <v>0.96</v>
      </c>
      <c r="Z54" s="39">
        <v>0.96499999999999997</v>
      </c>
      <c r="AA54" s="51">
        <v>0.97</v>
      </c>
      <c r="AB54" s="39">
        <v>0.97499999999999998</v>
      </c>
      <c r="AC54" s="60">
        <v>0.98</v>
      </c>
      <c r="AD54" s="39">
        <v>0.98499999999999999</v>
      </c>
      <c r="AE54" s="48">
        <v>0.99</v>
      </c>
      <c r="AF54" s="39">
        <v>0.995</v>
      </c>
      <c r="AG54" s="40">
        <v>0.99999999900000003</v>
      </c>
    </row>
    <row r="55" spans="1:34">
      <c r="A55" s="26"/>
      <c r="B55" s="14">
        <v>19</v>
      </c>
      <c r="C55" s="21"/>
      <c r="D55" s="21"/>
      <c r="E55" s="21"/>
      <c r="F55" s="21"/>
      <c r="G55" s="15">
        <f>G50*G38</f>
        <v>0.82616862383558642</v>
      </c>
      <c r="H55" s="16">
        <f>H54+H50*H38</f>
        <v>0.98314066236434816</v>
      </c>
      <c r="I55" s="8"/>
      <c r="J55" s="31"/>
      <c r="K55" s="2"/>
      <c r="L55" s="30">
        <f>K54</f>
        <v>21</v>
      </c>
      <c r="M55" s="34">
        <f>(M$54^$L55)*((1-M$54)^($K$54-$L55))</f>
        <v>0.10941898913151248</v>
      </c>
      <c r="N55" s="34">
        <f>(N$54^$L55)*((1-N$54)^($K$54-$L55))</f>
        <v>0.12291932403938628</v>
      </c>
      <c r="O55" s="34">
        <f t="shared" ref="O55:AG59" si="12">(O$54^$L55)*((1-O$54)^($K$54-$L55))</f>
        <v>0.13799687087566012</v>
      </c>
      <c r="P55" s="34">
        <f t="shared" si="12"/>
        <v>0.1548256726106631</v>
      </c>
      <c r="Q55" s="34">
        <f t="shared" si="12"/>
        <v>0.17359786282977296</v>
      </c>
      <c r="R55" s="34">
        <f t="shared" si="12"/>
        <v>0.19452543157659952</v>
      </c>
      <c r="S55" s="34">
        <f t="shared" si="12"/>
        <v>0.21784215250621061</v>
      </c>
      <c r="T55" s="34">
        <f t="shared" si="12"/>
        <v>0.24380568508550274</v>
      </c>
      <c r="U55" s="34">
        <f t="shared" si="12"/>
        <v>0.27269986666357399</v>
      </c>
      <c r="V55" s="34">
        <f t="shared" si="12"/>
        <v>0.30483721039995698</v>
      </c>
      <c r="W55" s="34">
        <f t="shared" si="12"/>
        <v>0.34056162628811509</v>
      </c>
      <c r="X55" s="34">
        <f t="shared" si="12"/>
        <v>0.3802513838513592</v>
      </c>
      <c r="Y55" s="34">
        <f>(Y$54^$L55)*((1-Y$54)^($K$54-$L55))</f>
        <v>0.42432233652423135</v>
      </c>
      <c r="Z55" s="34">
        <f t="shared" si="12"/>
        <v>0.47323142927080059</v>
      </c>
      <c r="AA55" s="34">
        <f t="shared" si="12"/>
        <v>0.52748051263894469</v>
      </c>
      <c r="AB55" s="34">
        <f t="shared" si="12"/>
        <v>0.58762048821362256</v>
      </c>
      <c r="AC55" s="34">
        <f t="shared" si="12"/>
        <v>0.65425581231999219</v>
      </c>
      <c r="AD55" s="34">
        <f t="shared" si="12"/>
        <v>0.72804938684689524</v>
      </c>
      <c r="AE55" s="34">
        <f t="shared" si="12"/>
        <v>0.80972786822125831</v>
      </c>
      <c r="AF55" s="34">
        <f t="shared" si="12"/>
        <v>0.90008742787324469</v>
      </c>
      <c r="AG55" s="35">
        <f>(AG$54^$L55)*((1-AG$54)^($K$54-$L55))</f>
        <v>0.99999997900000082</v>
      </c>
      <c r="AH55" s="8">
        <f t="shared" ref="AH55:AH59" si="13">FACT($K$54)/(FACT($K$54-$L55)*FACT($L55))</f>
        <v>1</v>
      </c>
    </row>
    <row r="56" spans="1:34">
      <c r="A56" s="26"/>
      <c r="B56" s="14">
        <v>18</v>
      </c>
      <c r="C56" s="21"/>
      <c r="D56" s="21"/>
      <c r="E56" s="21"/>
      <c r="F56" s="15">
        <f>F49*F37</f>
        <v>0.83451376145008738</v>
      </c>
      <c r="G56" s="15">
        <f>G55+G49*G37</f>
        <v>0.98472623851110319</v>
      </c>
      <c r="H56" s="16">
        <f>H55+H49*H37</f>
        <v>0.99899642383189979</v>
      </c>
      <c r="I56" s="8"/>
      <c r="J56" s="31"/>
      <c r="K56" s="2"/>
      <c r="L56" s="30">
        <f>L55-1</f>
        <v>20</v>
      </c>
      <c r="M56" s="34">
        <f t="shared" ref="M56:N59" si="14">(M$54^$L56)*((1-M$54)^($K$54-$L56))</f>
        <v>1.2157665459056938E-2</v>
      </c>
      <c r="N56" s="34">
        <f t="shared" si="14"/>
        <v>1.2903133462698006E-2</v>
      </c>
      <c r="O56" s="34">
        <f t="shared" si="12"/>
        <v>1.364804217451583E-2</v>
      </c>
      <c r="P56" s="34">
        <f t="shared" si="12"/>
        <v>1.438271275618181E-2</v>
      </c>
      <c r="Q56" s="34">
        <f t="shared" si="12"/>
        <v>1.5095466333023727E-2</v>
      </c>
      <c r="R56" s="34">
        <f t="shared" si="12"/>
        <v>1.5772332289994546E-2</v>
      </c>
      <c r="S56" s="34">
        <f t="shared" si="12"/>
        <v>1.6396721156381432E-2</v>
      </c>
      <c r="T56" s="34">
        <f t="shared" si="12"/>
        <v>1.6949058321452045E-2</v>
      </c>
      <c r="U56" s="34">
        <f t="shared" si="12"/>
        <v>1.7406374467887717E-2</v>
      </c>
      <c r="V56" s="34">
        <f t="shared" si="12"/>
        <v>1.7741848224336138E-2</v>
      </c>
      <c r="W56" s="34">
        <f t="shared" si="12"/>
        <v>1.7924296120427122E-2</v>
      </c>
      <c r="X56" s="34">
        <f t="shared" si="12"/>
        <v>1.7917604474671396E-2</v>
      </c>
      <c r="Y56" s="34">
        <f t="shared" si="12"/>
        <v>1.7680097355176325E-2</v>
      </c>
      <c r="Z56" s="34">
        <f t="shared" si="12"/>
        <v>1.7163834222257032E-2</v>
      </c>
      <c r="AA56" s="34">
        <f t="shared" si="12"/>
        <v>1.6313830287802429E-2</v>
      </c>
      <c r="AB56" s="34">
        <f t="shared" si="12"/>
        <v>1.5067192005477516E-2</v>
      </c>
      <c r="AC56" s="34">
        <f t="shared" si="12"/>
        <v>1.3352159435101894E-2</v>
      </c>
      <c r="AD56" s="34">
        <f t="shared" si="12"/>
        <v>1.1087046500206536E-2</v>
      </c>
      <c r="AE56" s="34">
        <f t="shared" si="12"/>
        <v>8.1790693759723147E-3</v>
      </c>
      <c r="AF56" s="34">
        <f t="shared" si="12"/>
        <v>4.5230524013730932E-3</v>
      </c>
      <c r="AG56" s="35">
        <f t="shared" si="12"/>
        <v>9.999999517180699E-10</v>
      </c>
      <c r="AH56" s="8">
        <f t="shared" si="13"/>
        <v>21</v>
      </c>
    </row>
    <row r="57" spans="1:34">
      <c r="A57" s="26"/>
      <c r="B57" s="14">
        <v>17</v>
      </c>
      <c r="C57" s="21"/>
      <c r="D57" s="21"/>
      <c r="E57" s="15">
        <f>E48*E36</f>
        <v>0.84294319338392665</v>
      </c>
      <c r="F57" s="15">
        <f>F56+F48*F36</f>
        <v>0.98624353625919436</v>
      </c>
      <c r="G57" s="15">
        <f>G56+G48*G36</f>
        <v>0.99914056711796839</v>
      </c>
      <c r="H57" s="16">
        <f>H56+H48*H36</f>
        <v>0.99995737907235749</v>
      </c>
      <c r="I57" s="8"/>
      <c r="J57" s="31"/>
      <c r="K57" s="2"/>
      <c r="L57" s="30">
        <f t="shared" ref="L57:L59" si="15">L56-1</f>
        <v>19</v>
      </c>
      <c r="M57" s="34">
        <f t="shared" si="14"/>
        <v>1.3508517176729928E-3</v>
      </c>
      <c r="N57" s="34">
        <f t="shared" si="14"/>
        <v>1.3544725734323867E-3</v>
      </c>
      <c r="O57" s="34">
        <f t="shared" si="12"/>
        <v>1.3498063689081584E-3</v>
      </c>
      <c r="P57" s="34">
        <f t="shared" si="12"/>
        <v>1.3360989992081455E-3</v>
      </c>
      <c r="Q57" s="34">
        <f t="shared" si="12"/>
        <v>1.3126492463498886E-3</v>
      </c>
      <c r="R57" s="34">
        <f t="shared" si="12"/>
        <v>1.2788377532428003E-3</v>
      </c>
      <c r="S57" s="34">
        <f t="shared" si="12"/>
        <v>1.234161807469569E-3</v>
      </c>
      <c r="T57" s="34">
        <f t="shared" si="12"/>
        <v>1.1782767817052214E-3</v>
      </c>
      <c r="U57" s="34">
        <f t="shared" si="12"/>
        <v>1.1110451788013446E-3</v>
      </c>
      <c r="V57" s="34">
        <f t="shared" si="12"/>
        <v>1.0325943410989297E-3</v>
      </c>
      <c r="W57" s="34">
        <f t="shared" si="12"/>
        <v>9.4338400633827053E-4</v>
      </c>
      <c r="X57" s="34">
        <f t="shared" si="12"/>
        <v>8.4428502760231785E-4</v>
      </c>
      <c r="Y57" s="34">
        <f t="shared" si="12"/>
        <v>7.3667072313234755E-4</v>
      </c>
      <c r="Z57" s="34">
        <f t="shared" si="12"/>
        <v>6.2252248474507429E-4</v>
      </c>
      <c r="AA57" s="34">
        <f t="shared" si="12"/>
        <v>5.0455145220007556E-4</v>
      </c>
      <c r="AB57" s="34">
        <f t="shared" si="12"/>
        <v>3.8633825655070588E-4</v>
      </c>
      <c r="AC57" s="34">
        <f t="shared" si="12"/>
        <v>2.7249304969595726E-4</v>
      </c>
      <c r="AD57" s="34">
        <f t="shared" si="12"/>
        <v>1.6883827157674944E-4</v>
      </c>
      <c r="AE57" s="34">
        <f t="shared" si="12"/>
        <v>8.2616862383558793E-5</v>
      </c>
      <c r="AF57" s="34">
        <f t="shared" si="12"/>
        <v>2.2728906539563299E-5</v>
      </c>
      <c r="AG57" s="35">
        <f t="shared" si="12"/>
        <v>9.9999992443613967E-19</v>
      </c>
      <c r="AH57" s="8">
        <f t="shared" si="13"/>
        <v>210</v>
      </c>
    </row>
    <row r="58" spans="1:34">
      <c r="A58" s="26"/>
      <c r="B58" s="14">
        <v>16</v>
      </c>
      <c r="C58" s="21"/>
      <c r="D58" s="15">
        <f>D47*D35</f>
        <v>0.85145777109487542</v>
      </c>
      <c r="E58" s="15">
        <f>E57+E47*E35</f>
        <v>0.98769101447005558</v>
      </c>
      <c r="F58" s="15">
        <f>F57+F47*F35</f>
        <v>0.99927084015694601</v>
      </c>
      <c r="G58" s="15">
        <f>G57+G47*G35</f>
        <v>0.99996562969815928</v>
      </c>
      <c r="H58" s="16">
        <f>H57+H47*H35</f>
        <v>0.99999863220136709</v>
      </c>
      <c r="I58" s="8"/>
      <c r="J58" s="31"/>
      <c r="K58" s="2"/>
      <c r="L58" s="30">
        <f t="shared" si="15"/>
        <v>18</v>
      </c>
      <c r="M58" s="34">
        <f t="shared" si="14"/>
        <v>1.5009463529699915E-4</v>
      </c>
      <c r="N58" s="34">
        <f t="shared" si="14"/>
        <v>1.4218220384096874E-4</v>
      </c>
      <c r="O58" s="34">
        <f t="shared" si="12"/>
        <v>1.3349733318871891E-4</v>
      </c>
      <c r="P58" s="34">
        <f t="shared" si="12"/>
        <v>1.2411848626523751E-4</v>
      </c>
      <c r="Q58" s="34">
        <f t="shared" si="12"/>
        <v>1.1414341272607721E-4</v>
      </c>
      <c r="R58" s="34">
        <f t="shared" si="12"/>
        <v>1.0368954756022698E-4</v>
      </c>
      <c r="S58" s="34">
        <f t="shared" si="12"/>
        <v>9.289389948695674E-5</v>
      </c>
      <c r="T58" s="34">
        <f t="shared" si="12"/>
        <v>8.1912289637261303E-5</v>
      </c>
      <c r="U58" s="34">
        <f t="shared" si="12"/>
        <v>7.0917777370298679E-5</v>
      </c>
      <c r="V58" s="34">
        <f t="shared" si="12"/>
        <v>6.0098083344382204E-5</v>
      </c>
      <c r="W58" s="34">
        <f t="shared" si="12"/>
        <v>4.9651789807277437E-5</v>
      </c>
      <c r="X58" s="34">
        <f t="shared" si="12"/>
        <v>3.978306412785794E-5</v>
      </c>
      <c r="Y58" s="34">
        <f t="shared" si="12"/>
        <v>3.0694613463847837E-5</v>
      </c>
      <c r="Z58" s="34">
        <f t="shared" si="12"/>
        <v>2.2578535716142613E-5</v>
      </c>
      <c r="AA58" s="34">
        <f t="shared" si="12"/>
        <v>1.5604684088662147E-5</v>
      </c>
      <c r="AB58" s="34">
        <f t="shared" si="12"/>
        <v>9.9061091423258005E-6</v>
      </c>
      <c r="AC58" s="34">
        <f t="shared" si="12"/>
        <v>5.5610826468562757E-6</v>
      </c>
      <c r="AD58" s="34">
        <f t="shared" si="12"/>
        <v>2.5711411915241053E-6</v>
      </c>
      <c r="AE58" s="34">
        <f t="shared" si="12"/>
        <v>8.3451376145008965E-7</v>
      </c>
      <c r="AF58" s="34">
        <f t="shared" si="12"/>
        <v>1.1421561075157449E-7</v>
      </c>
      <c r="AG58" s="35">
        <f t="shared" si="12"/>
        <v>9.9999989715421029E-28</v>
      </c>
      <c r="AH58" s="8">
        <f t="shared" si="13"/>
        <v>1330</v>
      </c>
    </row>
    <row r="59" spans="1:34">
      <c r="A59" s="26"/>
      <c r="B59" s="14">
        <v>15</v>
      </c>
      <c r="C59" s="15">
        <f>C46*C34</f>
        <v>0.86005835464128833</v>
      </c>
      <c r="D59" s="15">
        <f>D58+D46*D34</f>
        <v>0.98906710783748164</v>
      </c>
      <c r="E59" s="15">
        <f>E58+E46*E34</f>
        <v>0.99938780809317718</v>
      </c>
      <c r="F59" s="15">
        <f>F58+F46*F34</f>
        <v>0.99997264777433326</v>
      </c>
      <c r="G59" s="15">
        <f>G58+G46*G34</f>
        <v>0.99999896555998513</v>
      </c>
      <c r="H59" s="16"/>
      <c r="I59" s="11"/>
      <c r="J59" s="32"/>
      <c r="K59" s="2"/>
      <c r="L59" s="30">
        <f t="shared" si="15"/>
        <v>17</v>
      </c>
      <c r="M59" s="34">
        <f t="shared" si="14"/>
        <v>1.6677181699666567E-5</v>
      </c>
      <c r="N59" s="34">
        <f t="shared" si="14"/>
        <v>1.4925203718112736E-5</v>
      </c>
      <c r="O59" s="34">
        <f t="shared" si="12"/>
        <v>1.3203032952730436E-5</v>
      </c>
      <c r="P59" s="34">
        <f t="shared" si="12"/>
        <v>1.1530132603874517E-5</v>
      </c>
      <c r="Q59" s="34">
        <f t="shared" si="12"/>
        <v>9.925514150093664E-6</v>
      </c>
      <c r="R59" s="34">
        <f t="shared" si="12"/>
        <v>8.4072606129913731E-6</v>
      </c>
      <c r="S59" s="34">
        <f t="shared" si="12"/>
        <v>6.9920139398784587E-6</v>
      </c>
      <c r="T59" s="34">
        <f t="shared" si="12"/>
        <v>5.6944372475101385E-6</v>
      </c>
      <c r="U59" s="34">
        <f t="shared" si="12"/>
        <v>4.5266666406573657E-6</v>
      </c>
      <c r="V59" s="34">
        <f t="shared" si="12"/>
        <v>3.4977720464984385E-6</v>
      </c>
      <c r="W59" s="34">
        <f t="shared" si="12"/>
        <v>2.6132520951198679E-6</v>
      </c>
      <c r="X59" s="34">
        <f t="shared" si="12"/>
        <v>1.8745946447681772E-6</v>
      </c>
      <c r="Y59" s="34">
        <f t="shared" si="12"/>
        <v>1.2789422276603277E-6</v>
      </c>
      <c r="Z59" s="34">
        <f t="shared" si="12"/>
        <v>8.1891062182900723E-7</v>
      </c>
      <c r="AA59" s="34">
        <f t="shared" si="12"/>
        <v>4.8261909552563378E-7</v>
      </c>
      <c r="AB59" s="34">
        <f t="shared" si="12"/>
        <v>2.5400279852117462E-7</v>
      </c>
      <c r="AC59" s="34">
        <f t="shared" si="12"/>
        <v>1.134914825889037E-7</v>
      </c>
      <c r="AD59" s="34">
        <f t="shared" si="12"/>
        <v>3.9154434388691992E-8</v>
      </c>
      <c r="AE59" s="34">
        <f t="shared" si="12"/>
        <v>8.429431933839298E-9</v>
      </c>
      <c r="AF59" s="34">
        <f t="shared" si="12"/>
        <v>5.7394779272148031E-10</v>
      </c>
      <c r="AG59" s="35">
        <f t="shared" si="12"/>
        <v>9.9999986987228152E-37</v>
      </c>
      <c r="AH59" s="8">
        <f t="shared" si="13"/>
        <v>5985</v>
      </c>
    </row>
    <row r="60" spans="1:34" ht="16" thickBot="1">
      <c r="A60" s="26"/>
      <c r="B60" s="14">
        <v>14</v>
      </c>
      <c r="C60" s="15">
        <f>C59+C45*C33</f>
        <v>0.9903702265566352</v>
      </c>
      <c r="D60" s="15">
        <f>D59+D45*D33</f>
        <v>0.99949205759070936</v>
      </c>
      <c r="E60" s="15">
        <f>E59+E45*E33</f>
        <v>0.9999785552458601</v>
      </c>
      <c r="F60" s="15">
        <f>F59+F45*F33</f>
        <v>0.99999923139620395</v>
      </c>
      <c r="G60" s="15"/>
      <c r="H60" s="16"/>
      <c r="I60" s="11"/>
      <c r="J60" s="32"/>
      <c r="K60" s="2"/>
      <c r="L60" s="30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5"/>
    </row>
    <row r="61" spans="1:34">
      <c r="A61" s="26"/>
      <c r="B61" s="14">
        <v>13</v>
      </c>
      <c r="C61" s="15">
        <f>C60+C44*C32</f>
        <v>0.99958419729812442</v>
      </c>
      <c r="D61" s="15">
        <f>D60+D44*D32</f>
        <v>0.99998346936358873</v>
      </c>
      <c r="E61" s="15">
        <f>E60+E44*E32</f>
        <v>0.99999944024620746</v>
      </c>
      <c r="F61" s="15"/>
      <c r="G61" s="15"/>
      <c r="H61" s="16"/>
      <c r="I61" s="11"/>
      <c r="J61" s="32"/>
      <c r="K61" s="2"/>
      <c r="L61" s="12">
        <f t="shared" ref="L61:L63" si="16">L62-1</f>
        <v>17</v>
      </c>
      <c r="M61" s="43">
        <f>M62+M59*$AH$59</f>
        <v>0.94784762190054994</v>
      </c>
      <c r="N61" s="43">
        <f t="shared" ref="N61:AG61" si="17">N62+N59*$AH$59</f>
        <v>0.95675404253823859</v>
      </c>
      <c r="O61" s="43">
        <f t="shared" si="17"/>
        <v>0.96463669937429375</v>
      </c>
      <c r="P61" s="43">
        <f t="shared" si="17"/>
        <v>0.97152886069114652</v>
      </c>
      <c r="Q61" s="43">
        <f t="shared" si="17"/>
        <v>0.97747393867074095</v>
      </c>
      <c r="R61" s="43">
        <f t="shared" si="17"/>
        <v>0.98252489087132833</v>
      </c>
      <c r="S61" s="43">
        <f t="shared" si="17"/>
        <v>0.98674336610665514</v>
      </c>
      <c r="T61" s="43">
        <f t="shared" si="17"/>
        <v>0.99019858613799794</v>
      </c>
      <c r="U61" s="43">
        <f t="shared" si="17"/>
        <v>0.99296596178433005</v>
      </c>
      <c r="V61" s="43">
        <f t="shared" si="17"/>
        <v>0.99512545128811258</v>
      </c>
      <c r="W61" s="46">
        <f t="shared" si="17"/>
        <v>0.99675968038109286</v>
      </c>
      <c r="X61" s="43">
        <f t="shared" si="17"/>
        <v>0.9979518578549339</v>
      </c>
      <c r="Y61" s="43">
        <f t="shared" si="17"/>
        <v>0.99878353798019182</v>
      </c>
      <c r="Z61" s="43">
        <f t="shared" si="17"/>
        <v>0.99933230230878012</v>
      </c>
      <c r="AA61" s="52">
        <f t="shared" si="17"/>
        <v>0.99966945876945312</v>
      </c>
      <c r="AB61" s="43">
        <f t="shared" si="17"/>
        <v>0.99985788611274118</v>
      </c>
      <c r="AC61" s="61">
        <f t="shared" si="17"/>
        <v>0.99995018733689633</v>
      </c>
      <c r="AD61" s="43">
        <f t="shared" si="17"/>
        <v>0.99998735745689327</v>
      </c>
      <c r="AE61" s="49">
        <f>AE62+AE59*$AH$59</f>
        <v>0.99999821967007696</v>
      </c>
      <c r="AF61" s="43">
        <f t="shared" si="17"/>
        <v>0.999999940515227</v>
      </c>
      <c r="AG61" s="44">
        <f t="shared" si="17"/>
        <v>1</v>
      </c>
    </row>
    <row r="62" spans="1:34">
      <c r="A62" s="26"/>
      <c r="B62" s="14">
        <v>12</v>
      </c>
      <c r="C62" s="15">
        <f>C61+C43*C31</f>
        <v>0.99998750241475531</v>
      </c>
      <c r="D62" s="15">
        <f>D61+D43*D31</f>
        <v>0.99999960156825396</v>
      </c>
      <c r="E62" s="15"/>
      <c r="F62" s="15"/>
      <c r="G62" s="15"/>
      <c r="H62" s="16"/>
      <c r="I62" s="11"/>
      <c r="J62" s="32"/>
      <c r="K62" s="2"/>
      <c r="L62" s="14">
        <f t="shared" si="16"/>
        <v>18</v>
      </c>
      <c r="M62" s="39">
        <f>M63+M58*$AH$58</f>
        <v>0.8480346894280455</v>
      </c>
      <c r="N62" s="39">
        <f t="shared" ref="N62:AG62" si="18">N63+N58*$AH$58</f>
        <v>0.86742669828533392</v>
      </c>
      <c r="O62" s="39">
        <f t="shared" si="18"/>
        <v>0.88561654715220206</v>
      </c>
      <c r="P62" s="39">
        <f t="shared" si="18"/>
        <v>0.90252101705695753</v>
      </c>
      <c r="Q62" s="39">
        <f t="shared" si="18"/>
        <v>0.9180697364824304</v>
      </c>
      <c r="R62" s="39">
        <f t="shared" si="18"/>
        <v>0.93220743610257495</v>
      </c>
      <c r="S62" s="39">
        <f t="shared" si="18"/>
        <v>0.94489616267648258</v>
      </c>
      <c r="T62" s="39">
        <f t="shared" si="18"/>
        <v>0.95611737921164974</v>
      </c>
      <c r="U62" s="39">
        <f t="shared" si="18"/>
        <v>0.96587386193999569</v>
      </c>
      <c r="V62" s="39">
        <f t="shared" si="18"/>
        <v>0.97419128558981938</v>
      </c>
      <c r="W62" s="45">
        <f t="shared" si="18"/>
        <v>0.98111936659180043</v>
      </c>
      <c r="X62" s="39">
        <f t="shared" si="18"/>
        <v>0.98673240890599634</v>
      </c>
      <c r="Y62" s="39">
        <f t="shared" si="18"/>
        <v>0.99112906874764473</v>
      </c>
      <c r="Z62" s="39">
        <f t="shared" si="18"/>
        <v>0.99443112223713348</v>
      </c>
      <c r="AA62" s="51">
        <f t="shared" si="18"/>
        <v>0.99678098348273225</v>
      </c>
      <c r="AB62" s="39">
        <f t="shared" si="18"/>
        <v>0.99833767936359197</v>
      </c>
      <c r="AC62" s="60">
        <f t="shared" si="18"/>
        <v>0.99927094081360179</v>
      </c>
      <c r="AD62" s="39">
        <f t="shared" si="18"/>
        <v>0.99975301816707696</v>
      </c>
      <c r="AE62" s="48">
        <f t="shared" si="18"/>
        <v>0.9999477695199529</v>
      </c>
      <c r="AF62" s="39">
        <f t="shared" si="18"/>
        <v>0.99999650543768759</v>
      </c>
      <c r="AG62" s="40">
        <f t="shared" si="18"/>
        <v>1</v>
      </c>
    </row>
    <row r="63" spans="1:34">
      <c r="A63" s="26"/>
      <c r="B63" s="14">
        <v>11</v>
      </c>
      <c r="C63" s="15">
        <f>C62+C42*C30</f>
        <v>0.99999972378192592</v>
      </c>
      <c r="D63" s="15"/>
      <c r="E63" s="15"/>
      <c r="F63" s="15"/>
      <c r="G63" s="59" t="s">
        <v>19</v>
      </c>
      <c r="H63" s="16"/>
      <c r="I63" s="11"/>
      <c r="J63" s="32"/>
      <c r="K63" s="2"/>
      <c r="L63" s="14">
        <f t="shared" si="16"/>
        <v>19</v>
      </c>
      <c r="M63" s="39">
        <f>M64+M57*$AH$57</f>
        <v>0.64840882448303661</v>
      </c>
      <c r="N63" s="39">
        <f t="shared" ref="N63:AG63" si="19">N64+N57*$AH$57</f>
        <v>0.67832436717684552</v>
      </c>
      <c r="O63" s="39">
        <f t="shared" si="19"/>
        <v>0.70806509401120588</v>
      </c>
      <c r="P63" s="39">
        <f t="shared" si="19"/>
        <v>0.73744343032419168</v>
      </c>
      <c r="Q63" s="39">
        <f t="shared" si="19"/>
        <v>0.76625899755674776</v>
      </c>
      <c r="R63" s="39">
        <f t="shared" si="19"/>
        <v>0.794300337847473</v>
      </c>
      <c r="S63" s="39">
        <f t="shared" si="19"/>
        <v>0.82134727635883009</v>
      </c>
      <c r="T63" s="39">
        <f t="shared" si="19"/>
        <v>0.84717403399409219</v>
      </c>
      <c r="U63" s="39">
        <f t="shared" si="19"/>
        <v>0.87155321803749841</v>
      </c>
      <c r="V63" s="39">
        <f t="shared" si="19"/>
        <v>0.89426083474179108</v>
      </c>
      <c r="W63" s="45">
        <f t="shared" si="19"/>
        <v>0.91508248614812149</v>
      </c>
      <c r="X63" s="39">
        <f t="shared" si="19"/>
        <v>0.93382093361594531</v>
      </c>
      <c r="Y63" s="39">
        <f t="shared" si="19"/>
        <v>0.9503052328407271</v>
      </c>
      <c r="Z63" s="39">
        <f t="shared" si="19"/>
        <v>0.96440166973466379</v>
      </c>
      <c r="AA63" s="51">
        <f t="shared" si="19"/>
        <v>0.97602675364481162</v>
      </c>
      <c r="AB63" s="39">
        <f t="shared" si="19"/>
        <v>0.98516255420429866</v>
      </c>
      <c r="AC63" s="60">
        <f t="shared" si="19"/>
        <v>0.991874700893283</v>
      </c>
      <c r="AD63" s="39">
        <f t="shared" si="19"/>
        <v>0.99633340038234985</v>
      </c>
      <c r="AE63" s="48">
        <f t="shared" si="19"/>
        <v>0.99883786621722426</v>
      </c>
      <c r="AF63" s="67">
        <f t="shared" si="19"/>
        <v>0.999844598675388</v>
      </c>
      <c r="AG63" s="40">
        <f t="shared" si="19"/>
        <v>1</v>
      </c>
    </row>
    <row r="64" spans="1:34" ht="16" thickBot="1">
      <c r="A64" s="27"/>
      <c r="B64" s="17">
        <v>10</v>
      </c>
      <c r="C64" s="18"/>
      <c r="D64" s="18"/>
      <c r="E64" s="18"/>
      <c r="F64" s="18"/>
      <c r="G64" s="18"/>
      <c r="H64" s="19"/>
      <c r="I64" s="11"/>
      <c r="J64" s="32"/>
      <c r="K64" s="2"/>
      <c r="L64" s="14">
        <f>L65-1</f>
        <v>20</v>
      </c>
      <c r="M64" s="39">
        <f>M65+M56*$AH$56</f>
        <v>0.36472996377170819</v>
      </c>
      <c r="N64" s="39">
        <f t="shared" ref="N64:AG64" si="20">N65+N56*$AH$56</f>
        <v>0.39388512675604437</v>
      </c>
      <c r="O64" s="39">
        <f t="shared" si="20"/>
        <v>0.4246057565404926</v>
      </c>
      <c r="P64" s="39">
        <f t="shared" si="20"/>
        <v>0.45686264049048114</v>
      </c>
      <c r="Q64" s="39">
        <f t="shared" si="20"/>
        <v>0.49060265582327123</v>
      </c>
      <c r="R64" s="39">
        <f t="shared" si="20"/>
        <v>0.52574440966648495</v>
      </c>
      <c r="S64" s="39">
        <f t="shared" si="20"/>
        <v>0.56217329679022066</v>
      </c>
      <c r="T64" s="39">
        <f t="shared" si="20"/>
        <v>0.59973590983599567</v>
      </c>
      <c r="U64" s="39">
        <f t="shared" si="20"/>
        <v>0.63823373048921606</v>
      </c>
      <c r="V64" s="39">
        <f t="shared" si="20"/>
        <v>0.67741602311101579</v>
      </c>
      <c r="W64" s="45">
        <f t="shared" si="20"/>
        <v>0.71697184481708465</v>
      </c>
      <c r="X64" s="39">
        <f t="shared" si="20"/>
        <v>0.75652107781945854</v>
      </c>
      <c r="Y64" s="39">
        <f t="shared" si="20"/>
        <v>0.79560438098293418</v>
      </c>
      <c r="Z64" s="39">
        <f t="shared" si="20"/>
        <v>0.83367194793819821</v>
      </c>
      <c r="AA64" s="51">
        <f t="shared" si="20"/>
        <v>0.87007094868279578</v>
      </c>
      <c r="AB64" s="39">
        <f t="shared" si="20"/>
        <v>0.90403152032865042</v>
      </c>
      <c r="AC64" s="60">
        <f t="shared" si="20"/>
        <v>0.93465116045713192</v>
      </c>
      <c r="AD64" s="39">
        <f t="shared" si="20"/>
        <v>0.96087736335123253</v>
      </c>
      <c r="AE64" s="48">
        <f t="shared" si="20"/>
        <v>0.98148832511667694</v>
      </c>
      <c r="AF64" s="39">
        <f t="shared" si="20"/>
        <v>0.99507152830207968</v>
      </c>
      <c r="AG64" s="40">
        <f t="shared" si="20"/>
        <v>0.99999999999999978</v>
      </c>
    </row>
    <row r="65" spans="2:33" ht="16" thickBot="1">
      <c r="B65" s="8"/>
      <c r="C65" s="8"/>
      <c r="J65" s="33"/>
      <c r="K65" s="3"/>
      <c r="L65" s="17">
        <f>K54</f>
        <v>21</v>
      </c>
      <c r="M65" s="41">
        <f>M55*$AH$55</f>
        <v>0.10941898913151248</v>
      </c>
      <c r="N65" s="41">
        <f t="shared" ref="N65:AG65" si="21">N55*$AH$55</f>
        <v>0.12291932403938628</v>
      </c>
      <c r="O65" s="41">
        <f t="shared" si="21"/>
        <v>0.13799687087566012</v>
      </c>
      <c r="P65" s="41">
        <f t="shared" si="21"/>
        <v>0.1548256726106631</v>
      </c>
      <c r="Q65" s="41">
        <f t="shared" si="21"/>
        <v>0.17359786282977296</v>
      </c>
      <c r="R65" s="41">
        <f t="shared" si="21"/>
        <v>0.19452543157659952</v>
      </c>
      <c r="S65" s="41">
        <f t="shared" si="21"/>
        <v>0.21784215250621061</v>
      </c>
      <c r="T65" s="41">
        <f t="shared" si="21"/>
        <v>0.24380568508550274</v>
      </c>
      <c r="U65" s="41">
        <f t="shared" si="21"/>
        <v>0.27269986666357399</v>
      </c>
      <c r="V65" s="41">
        <f t="shared" si="21"/>
        <v>0.30483721039995698</v>
      </c>
      <c r="W65" s="47">
        <f t="shared" si="21"/>
        <v>0.34056162628811509</v>
      </c>
      <c r="X65" s="41">
        <f t="shared" si="21"/>
        <v>0.3802513838513592</v>
      </c>
      <c r="Y65" s="41">
        <f t="shared" si="21"/>
        <v>0.42432233652423135</v>
      </c>
      <c r="Z65" s="41">
        <f t="shared" si="21"/>
        <v>0.47323142927080059</v>
      </c>
      <c r="AA65" s="53">
        <f t="shared" si="21"/>
        <v>0.52748051263894469</v>
      </c>
      <c r="AB65" s="41">
        <f t="shared" si="21"/>
        <v>0.58762048821362256</v>
      </c>
      <c r="AC65" s="62">
        <f t="shared" si="21"/>
        <v>0.65425581231999219</v>
      </c>
      <c r="AD65" s="41">
        <f t="shared" si="21"/>
        <v>0.72804938684689524</v>
      </c>
      <c r="AE65" s="50">
        <f t="shared" si="21"/>
        <v>0.80972786822125831</v>
      </c>
      <c r="AF65" s="41">
        <f t="shared" si="21"/>
        <v>0.90008742787324469</v>
      </c>
      <c r="AG65" s="42">
        <f t="shared" si="21"/>
        <v>0.99999997900000082</v>
      </c>
    </row>
    <row r="66" spans="2:33">
      <c r="B66" s="8"/>
      <c r="C66" s="8"/>
    </row>
    <row r="67" spans="2:33">
      <c r="B67" s="8"/>
      <c r="C67" s="8"/>
    </row>
    <row r="68" spans="2:33">
      <c r="B68" s="8"/>
      <c r="C68" s="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"/>
  <sheetViews>
    <sheetView tabSelected="1" workbookViewId="0">
      <selection activeCell="Z101" sqref="Z101"/>
    </sheetView>
  </sheetViews>
  <sheetFormatPr baseColWidth="10" defaultRowHeight="15" x14ac:dyDescent="0"/>
  <cols>
    <col min="1" max="1" width="11.33203125" customWidth="1"/>
    <col min="2" max="2" width="7" customWidth="1"/>
    <col min="3" max="3" width="12.5" customWidth="1"/>
    <col min="4" max="4" width="11.83203125" customWidth="1"/>
    <col min="5" max="5" width="7.83203125" customWidth="1"/>
    <col min="6" max="10" width="11.83203125" customWidth="1"/>
    <col min="11" max="11" width="11.6640625" customWidth="1"/>
    <col min="14" max="14" width="11.83203125" bestFit="1" customWidth="1"/>
    <col min="19" max="19" width="5.33203125" customWidth="1"/>
  </cols>
  <sheetData>
    <row r="1" spans="1:26" ht="16" thickBot="1">
      <c r="A1" s="99" t="s">
        <v>50</v>
      </c>
      <c r="O1" s="68" t="s">
        <v>45</v>
      </c>
      <c r="P1" s="121">
        <f>1-(C33+C34)</f>
        <v>0.99</v>
      </c>
      <c r="Q1" s="70" t="s">
        <v>42</v>
      </c>
      <c r="R1" s="120">
        <f>1-C42</f>
        <v>0.99</v>
      </c>
      <c r="S1" s="30"/>
      <c r="W1" s="68"/>
      <c r="X1" s="69"/>
      <c r="Y1" s="70"/>
      <c r="Z1" s="71">
        <v>0.98</v>
      </c>
    </row>
    <row r="2" spans="1:26" ht="16" thickBot="1">
      <c r="L2" s="72" t="s">
        <v>20</v>
      </c>
      <c r="M2" s="69" t="s">
        <v>21</v>
      </c>
      <c r="N2" s="73" t="s">
        <v>22</v>
      </c>
      <c r="O2" s="29" t="s">
        <v>40</v>
      </c>
      <c r="P2" s="74" t="s">
        <v>43</v>
      </c>
      <c r="Q2" s="31" t="s">
        <v>41</v>
      </c>
      <c r="R2" s="75" t="s">
        <v>44</v>
      </c>
      <c r="S2" s="76"/>
      <c r="T2" s="72" t="s">
        <v>20</v>
      </c>
      <c r="U2" s="69" t="s">
        <v>25</v>
      </c>
      <c r="V2" s="73" t="s">
        <v>22</v>
      </c>
      <c r="W2" s="29" t="s">
        <v>23</v>
      </c>
      <c r="X2" s="74" t="s">
        <v>43</v>
      </c>
      <c r="Y2" s="31" t="s">
        <v>24</v>
      </c>
      <c r="Z2" s="75" t="s">
        <v>44</v>
      </c>
    </row>
    <row r="3" spans="1:26">
      <c r="A3" s="77"/>
      <c r="B3" s="77"/>
      <c r="C3" s="78"/>
      <c r="D3" s="78"/>
      <c r="L3" s="79">
        <v>0</v>
      </c>
      <c r="M3" s="80">
        <v>7.7799999999999994E-2</v>
      </c>
      <c r="N3" s="81">
        <f>M3/0.1889</f>
        <v>0.41185812599258859</v>
      </c>
      <c r="O3" s="32">
        <f>$C$33</f>
        <v>5.0000000000000001E-3</v>
      </c>
      <c r="P3" s="35">
        <f>N3*$C$34+O3</f>
        <v>7.0592906299629431E-3</v>
      </c>
      <c r="Q3" s="31">
        <f>$C$41*N3</f>
        <v>0</v>
      </c>
      <c r="R3" s="35">
        <f>N3*$C$42+Q3</f>
        <v>4.118581259925886E-3</v>
      </c>
      <c r="S3" s="34"/>
      <c r="T3" s="79">
        <v>0</v>
      </c>
      <c r="U3" s="80">
        <v>2.0199999999999999E-2</v>
      </c>
      <c r="V3" s="82">
        <f>U3/0.4</f>
        <v>5.0499999999999996E-2</v>
      </c>
      <c r="W3" s="32">
        <f>$C$33</f>
        <v>5.0000000000000001E-3</v>
      </c>
      <c r="X3" s="35">
        <f>V3*$C$34+W3</f>
        <v>5.2525000000000002E-3</v>
      </c>
      <c r="Y3" s="31">
        <v>0</v>
      </c>
      <c r="Z3" s="35">
        <f>V3*$C$42+Y3</f>
        <v>5.0500000000000002E-4</v>
      </c>
    </row>
    <row r="4" spans="1:26">
      <c r="A4" s="77"/>
      <c r="B4" s="77"/>
      <c r="C4" s="78"/>
      <c r="D4" s="78"/>
      <c r="L4" s="83">
        <v>1.0416666666666666E-2</v>
      </c>
      <c r="M4" s="84">
        <v>6.9599999999999995E-2</v>
      </c>
      <c r="N4" s="81">
        <f t="shared" ref="N4:N67" si="0">M4/0.1889</f>
        <v>0.36844891476971936</v>
      </c>
      <c r="O4" s="32">
        <f>O3</f>
        <v>5.0000000000000001E-3</v>
      </c>
      <c r="P4" s="35">
        <f t="shared" ref="P4:P67" si="1">N4*$C$34+O4</f>
        <v>6.842244573848597E-3</v>
      </c>
      <c r="Q4" s="31">
        <f t="shared" ref="Q4:Q67" si="2">$C$41*N4</f>
        <v>0</v>
      </c>
      <c r="R4" s="35">
        <f t="shared" ref="R4:R67" si="3">N4*$C$42+Q4</f>
        <v>3.6844891476971939E-3</v>
      </c>
      <c r="S4" s="34"/>
      <c r="T4" s="83">
        <v>1.0416666666666666E-2</v>
      </c>
      <c r="U4" s="84">
        <v>1.9699999999999999E-2</v>
      </c>
      <c r="V4" s="81">
        <f t="shared" ref="V4:V67" si="4">U4/0.4</f>
        <v>4.9249999999999995E-2</v>
      </c>
      <c r="W4" s="32">
        <f t="shared" ref="W4:W67" si="5">$C$33</f>
        <v>5.0000000000000001E-3</v>
      </c>
      <c r="X4" s="35">
        <f t="shared" ref="X4:X67" si="6">V4*$C$34+W4</f>
        <v>5.24625E-3</v>
      </c>
      <c r="Y4" s="31">
        <v>0</v>
      </c>
      <c r="Z4" s="35">
        <f t="shared" ref="Z4:Z67" si="7">V4*$C$42+Y4</f>
        <v>4.9249999999999999E-4</v>
      </c>
    </row>
    <row r="5" spans="1:26">
      <c r="A5" s="103"/>
      <c r="B5" s="103"/>
      <c r="C5" s="99"/>
      <c r="D5" s="99"/>
      <c r="E5" s="100"/>
      <c r="F5" s="100"/>
      <c r="G5" s="100"/>
      <c r="H5" s="100"/>
      <c r="I5" s="100"/>
      <c r="J5" s="100"/>
      <c r="K5" s="100"/>
      <c r="L5" s="101">
        <v>2.0833333333333301E-2</v>
      </c>
      <c r="M5" s="85">
        <v>6.2399999999999997E-2</v>
      </c>
      <c r="N5" s="81">
        <f t="shared" si="0"/>
        <v>0.33033350979354154</v>
      </c>
      <c r="O5" s="32">
        <f t="shared" ref="O5:O68" si="8">O4</f>
        <v>5.0000000000000001E-3</v>
      </c>
      <c r="P5" s="35">
        <f t="shared" si="1"/>
        <v>6.6516675489677081E-3</v>
      </c>
      <c r="Q5" s="31">
        <f t="shared" si="2"/>
        <v>0</v>
      </c>
      <c r="R5" s="35">
        <f t="shared" si="3"/>
        <v>3.3033350979354155E-3</v>
      </c>
      <c r="S5" s="34"/>
      <c r="T5" s="79">
        <v>2.0833333333333301E-2</v>
      </c>
      <c r="U5" s="85">
        <v>1.9199999999999998E-2</v>
      </c>
      <c r="V5" s="81">
        <f t="shared" si="4"/>
        <v>4.7999999999999994E-2</v>
      </c>
      <c r="W5" s="32">
        <f t="shared" si="5"/>
        <v>5.0000000000000001E-3</v>
      </c>
      <c r="X5" s="35">
        <f t="shared" si="6"/>
        <v>5.2399999999999999E-3</v>
      </c>
      <c r="Y5" s="31">
        <v>0</v>
      </c>
      <c r="Z5" s="35">
        <f t="shared" si="7"/>
        <v>4.7999999999999996E-4</v>
      </c>
    </row>
    <row r="6" spans="1:26" ht="29.5" customHeight="1">
      <c r="A6" s="104"/>
      <c r="B6" s="107"/>
      <c r="C6" s="108"/>
      <c r="D6" s="108"/>
      <c r="E6" s="107"/>
      <c r="F6" s="108"/>
      <c r="G6" s="108"/>
      <c r="H6" s="108"/>
      <c r="I6" s="108"/>
      <c r="J6" s="108"/>
      <c r="K6" s="108"/>
      <c r="L6" s="102">
        <v>3.125E-2</v>
      </c>
      <c r="M6" s="84">
        <v>5.6600000000000004E-2</v>
      </c>
      <c r="N6" s="81">
        <f t="shared" si="0"/>
        <v>0.29962943356273158</v>
      </c>
      <c r="O6" s="32">
        <f t="shared" si="8"/>
        <v>5.0000000000000001E-3</v>
      </c>
      <c r="P6" s="35">
        <f t="shared" si="1"/>
        <v>6.4981471678136581E-3</v>
      </c>
      <c r="Q6" s="31">
        <f t="shared" si="2"/>
        <v>0</v>
      </c>
      <c r="R6" s="35">
        <f t="shared" si="3"/>
        <v>2.9962943356273159E-3</v>
      </c>
      <c r="S6" s="34"/>
      <c r="T6" s="83">
        <v>3.125E-2</v>
      </c>
      <c r="U6" s="84">
        <v>1.89E-2</v>
      </c>
      <c r="V6" s="81">
        <f t="shared" si="4"/>
        <v>4.725E-2</v>
      </c>
      <c r="W6" s="32">
        <f t="shared" si="5"/>
        <v>5.0000000000000001E-3</v>
      </c>
      <c r="X6" s="35">
        <f t="shared" si="6"/>
        <v>5.2362500000000005E-3</v>
      </c>
      <c r="Y6" s="31">
        <v>0</v>
      </c>
      <c r="Z6" s="35">
        <f t="shared" si="7"/>
        <v>4.7249999999999999E-4</v>
      </c>
    </row>
    <row r="7" spans="1:26">
      <c r="A7" s="105"/>
      <c r="B7" s="105"/>
      <c r="C7" s="99"/>
      <c r="D7" s="99"/>
      <c r="E7" s="105"/>
      <c r="F7" s="99"/>
      <c r="G7" s="99"/>
      <c r="H7" s="99"/>
      <c r="I7" s="99"/>
      <c r="J7" s="99"/>
      <c r="K7" s="99"/>
      <c r="L7" s="101">
        <v>4.1666666666666699E-2</v>
      </c>
      <c r="M7" s="85">
        <v>5.2499999999999998E-2</v>
      </c>
      <c r="N7" s="81">
        <f t="shared" si="0"/>
        <v>0.27792482795129697</v>
      </c>
      <c r="O7" s="32">
        <f t="shared" si="8"/>
        <v>5.0000000000000001E-3</v>
      </c>
      <c r="P7" s="35">
        <f t="shared" si="1"/>
        <v>6.389624139756485E-3</v>
      </c>
      <c r="Q7" s="31">
        <f t="shared" si="2"/>
        <v>0</v>
      </c>
      <c r="R7" s="35">
        <f t="shared" si="3"/>
        <v>2.7792482795129698E-3</v>
      </c>
      <c r="S7" s="34"/>
      <c r="T7" s="79">
        <v>4.1666666666666699E-2</v>
      </c>
      <c r="U7" s="85">
        <v>1.8800000000000001E-2</v>
      </c>
      <c r="V7" s="81">
        <f t="shared" si="4"/>
        <v>4.7E-2</v>
      </c>
      <c r="W7" s="32">
        <f t="shared" si="5"/>
        <v>5.0000000000000001E-3</v>
      </c>
      <c r="X7" s="35">
        <f t="shared" si="6"/>
        <v>5.2350000000000001E-3</v>
      </c>
      <c r="Y7" s="31">
        <v>0</v>
      </c>
      <c r="Z7" s="35">
        <f t="shared" si="7"/>
        <v>4.6999999999999999E-4</v>
      </c>
    </row>
    <row r="8" spans="1:26">
      <c r="A8" s="86"/>
      <c r="B8" s="87"/>
      <c r="C8" s="87"/>
      <c r="D8" s="87"/>
      <c r="E8" s="87"/>
      <c r="F8" s="87"/>
      <c r="G8" s="87"/>
      <c r="H8" s="87"/>
      <c r="I8" s="87"/>
      <c r="J8" s="87"/>
      <c r="K8" s="87"/>
      <c r="L8" s="102">
        <v>5.2083333333333301E-2</v>
      </c>
      <c r="M8" s="84">
        <v>4.9700000000000001E-2</v>
      </c>
      <c r="N8" s="81">
        <f t="shared" si="0"/>
        <v>0.26310217046056111</v>
      </c>
      <c r="O8" s="32">
        <f t="shared" si="8"/>
        <v>5.0000000000000001E-3</v>
      </c>
      <c r="P8" s="35">
        <f t="shared" si="1"/>
        <v>6.3155108523028055E-3</v>
      </c>
      <c r="Q8" s="31">
        <f t="shared" si="2"/>
        <v>0</v>
      </c>
      <c r="R8" s="35">
        <f t="shared" si="3"/>
        <v>2.6310217046056112E-3</v>
      </c>
      <c r="S8" s="34"/>
      <c r="T8" s="83">
        <v>5.2083333333333301E-2</v>
      </c>
      <c r="U8" s="84">
        <v>1.8800000000000001E-2</v>
      </c>
      <c r="V8" s="81">
        <f t="shared" si="4"/>
        <v>4.7E-2</v>
      </c>
      <c r="W8" s="32">
        <f t="shared" si="5"/>
        <v>5.0000000000000001E-3</v>
      </c>
      <c r="X8" s="35">
        <f t="shared" si="6"/>
        <v>5.2350000000000001E-3</v>
      </c>
      <c r="Y8" s="31">
        <v>0</v>
      </c>
      <c r="Z8" s="35">
        <f t="shared" si="7"/>
        <v>4.6999999999999999E-4</v>
      </c>
    </row>
    <row r="9" spans="1:26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101">
        <v>6.25E-2</v>
      </c>
      <c r="M9" s="85">
        <v>4.7899999999999998E-2</v>
      </c>
      <c r="N9" s="81">
        <f t="shared" si="0"/>
        <v>0.25357331921651666</v>
      </c>
      <c r="O9" s="32">
        <f t="shared" si="8"/>
        <v>5.0000000000000001E-3</v>
      </c>
      <c r="P9" s="35">
        <f t="shared" si="1"/>
        <v>6.267866596082583E-3</v>
      </c>
      <c r="Q9" s="31">
        <f t="shared" si="2"/>
        <v>0</v>
      </c>
      <c r="R9" s="35">
        <f t="shared" si="3"/>
        <v>2.5357331921651667E-3</v>
      </c>
      <c r="S9" s="34"/>
      <c r="T9" s="79">
        <v>6.25E-2</v>
      </c>
      <c r="U9" s="85">
        <v>1.89E-2</v>
      </c>
      <c r="V9" s="81">
        <f t="shared" si="4"/>
        <v>4.725E-2</v>
      </c>
      <c r="W9" s="32">
        <f t="shared" si="5"/>
        <v>5.0000000000000001E-3</v>
      </c>
      <c r="X9" s="35">
        <f t="shared" si="6"/>
        <v>5.2362500000000005E-3</v>
      </c>
      <c r="Y9" s="31">
        <v>0</v>
      </c>
      <c r="Z9" s="35">
        <f t="shared" si="7"/>
        <v>4.7249999999999999E-4</v>
      </c>
    </row>
    <row r="10" spans="1:26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102">
        <v>7.2916666666666699E-2</v>
      </c>
      <c r="M10" s="84">
        <v>4.6600000000000003E-2</v>
      </c>
      <c r="N10" s="81">
        <f t="shared" si="0"/>
        <v>0.2466913710958179</v>
      </c>
      <c r="O10" s="32">
        <f t="shared" si="8"/>
        <v>5.0000000000000001E-3</v>
      </c>
      <c r="P10" s="35">
        <f t="shared" si="1"/>
        <v>6.2334568554790895E-3</v>
      </c>
      <c r="Q10" s="31">
        <f t="shared" si="2"/>
        <v>0</v>
      </c>
      <c r="R10" s="35">
        <f t="shared" si="3"/>
        <v>2.4669137109581789E-3</v>
      </c>
      <c r="S10" s="34"/>
      <c r="T10" s="83">
        <v>7.2916666666666699E-2</v>
      </c>
      <c r="U10" s="84">
        <v>1.89E-2</v>
      </c>
      <c r="V10" s="81">
        <f t="shared" si="4"/>
        <v>4.725E-2</v>
      </c>
      <c r="W10" s="32">
        <f t="shared" si="5"/>
        <v>5.0000000000000001E-3</v>
      </c>
      <c r="X10" s="35">
        <f t="shared" si="6"/>
        <v>5.2362500000000005E-3</v>
      </c>
      <c r="Y10" s="31">
        <v>0</v>
      </c>
      <c r="Z10" s="35">
        <f t="shared" si="7"/>
        <v>4.7249999999999999E-4</v>
      </c>
    </row>
    <row r="11" spans="1:26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101">
        <v>8.3333333333333301E-2</v>
      </c>
      <c r="M11" s="85">
        <v>4.5499999999999999E-2</v>
      </c>
      <c r="N11" s="81">
        <f t="shared" si="0"/>
        <v>0.24086818422445735</v>
      </c>
      <c r="O11" s="32">
        <f t="shared" si="8"/>
        <v>5.0000000000000001E-3</v>
      </c>
      <c r="P11" s="35">
        <f t="shared" si="1"/>
        <v>6.204340921122287E-3</v>
      </c>
      <c r="Q11" s="31">
        <f t="shared" si="2"/>
        <v>0</v>
      </c>
      <c r="R11" s="35">
        <f t="shared" si="3"/>
        <v>2.4086818422445738E-3</v>
      </c>
      <c r="S11" s="34"/>
      <c r="T11" s="79">
        <v>8.3333333333333301E-2</v>
      </c>
      <c r="U11" s="85">
        <v>1.89E-2</v>
      </c>
      <c r="V11" s="81">
        <f t="shared" si="4"/>
        <v>4.725E-2</v>
      </c>
      <c r="W11" s="32">
        <f t="shared" si="5"/>
        <v>5.0000000000000001E-3</v>
      </c>
      <c r="X11" s="35">
        <f t="shared" si="6"/>
        <v>5.2362500000000005E-3</v>
      </c>
      <c r="Y11" s="31">
        <v>0</v>
      </c>
      <c r="Z11" s="35">
        <f t="shared" si="7"/>
        <v>4.7249999999999999E-4</v>
      </c>
    </row>
    <row r="12" spans="1:26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102">
        <v>9.375E-2</v>
      </c>
      <c r="M12" s="84">
        <v>4.4499999999999998E-2</v>
      </c>
      <c r="N12" s="81">
        <f t="shared" si="0"/>
        <v>0.23557437797776598</v>
      </c>
      <c r="O12" s="32">
        <f t="shared" si="8"/>
        <v>5.0000000000000001E-3</v>
      </c>
      <c r="P12" s="35">
        <f t="shared" si="1"/>
        <v>6.1778718898888299E-3</v>
      </c>
      <c r="Q12" s="31">
        <f t="shared" si="2"/>
        <v>0</v>
      </c>
      <c r="R12" s="35">
        <f t="shared" si="3"/>
        <v>2.35574377977766E-3</v>
      </c>
      <c r="S12" s="34"/>
      <c r="T12" s="83">
        <v>9.375E-2</v>
      </c>
      <c r="U12" s="84">
        <v>1.89E-2</v>
      </c>
      <c r="V12" s="81">
        <f t="shared" si="4"/>
        <v>4.725E-2</v>
      </c>
      <c r="W12" s="32">
        <f t="shared" si="5"/>
        <v>5.0000000000000001E-3</v>
      </c>
      <c r="X12" s="35">
        <f t="shared" si="6"/>
        <v>5.2362500000000005E-3</v>
      </c>
      <c r="Y12" s="31">
        <v>0</v>
      </c>
      <c r="Z12" s="35">
        <f t="shared" si="7"/>
        <v>4.7249999999999999E-4</v>
      </c>
    </row>
    <row r="13" spans="1:26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101">
        <v>0.104166666666667</v>
      </c>
      <c r="M13" s="85">
        <v>4.3799999999999999E-2</v>
      </c>
      <c r="N13" s="81">
        <f t="shared" si="0"/>
        <v>0.23186871360508204</v>
      </c>
      <c r="O13" s="32">
        <f t="shared" si="8"/>
        <v>5.0000000000000001E-3</v>
      </c>
      <c r="P13" s="35">
        <f t="shared" si="1"/>
        <v>6.1593435680254108E-3</v>
      </c>
      <c r="Q13" s="31">
        <f t="shared" si="2"/>
        <v>0</v>
      </c>
      <c r="R13" s="35">
        <f t="shared" si="3"/>
        <v>2.3186871360508206E-3</v>
      </c>
      <c r="S13" s="34"/>
      <c r="T13" s="79">
        <v>0.104166666666667</v>
      </c>
      <c r="U13" s="85">
        <v>1.89E-2</v>
      </c>
      <c r="V13" s="81">
        <f t="shared" si="4"/>
        <v>4.725E-2</v>
      </c>
      <c r="W13" s="32">
        <f t="shared" si="5"/>
        <v>5.0000000000000001E-3</v>
      </c>
      <c r="X13" s="35">
        <f t="shared" si="6"/>
        <v>5.2362500000000005E-3</v>
      </c>
      <c r="Y13" s="31">
        <v>0</v>
      </c>
      <c r="Z13" s="35">
        <f t="shared" si="7"/>
        <v>4.7249999999999999E-4</v>
      </c>
    </row>
    <row r="14" spans="1:26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102">
        <v>0.114583333333333</v>
      </c>
      <c r="M14" s="84">
        <v>4.3299999999999998E-2</v>
      </c>
      <c r="N14" s="81">
        <f t="shared" si="0"/>
        <v>0.22922181048173634</v>
      </c>
      <c r="O14" s="32">
        <f t="shared" si="8"/>
        <v>5.0000000000000001E-3</v>
      </c>
      <c r="P14" s="35">
        <f t="shared" si="1"/>
        <v>6.1461090524086819E-3</v>
      </c>
      <c r="Q14" s="31">
        <f t="shared" si="2"/>
        <v>0</v>
      </c>
      <c r="R14" s="35">
        <f t="shared" si="3"/>
        <v>2.2922181048173635E-3</v>
      </c>
      <c r="S14" s="34"/>
      <c r="T14" s="83">
        <v>0.114583333333333</v>
      </c>
      <c r="U14" s="84">
        <v>1.89E-2</v>
      </c>
      <c r="V14" s="81">
        <f t="shared" si="4"/>
        <v>4.725E-2</v>
      </c>
      <c r="W14" s="32">
        <f t="shared" si="5"/>
        <v>5.0000000000000001E-3</v>
      </c>
      <c r="X14" s="35">
        <f t="shared" si="6"/>
        <v>5.2362500000000005E-3</v>
      </c>
      <c r="Y14" s="31">
        <v>0</v>
      </c>
      <c r="Z14" s="35">
        <f t="shared" si="7"/>
        <v>4.7249999999999999E-4</v>
      </c>
    </row>
    <row r="15" spans="1:26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101">
        <v>0.125</v>
      </c>
      <c r="M15" s="85">
        <v>4.2999999999999997E-2</v>
      </c>
      <c r="N15" s="81">
        <f t="shared" si="0"/>
        <v>0.22763366860772893</v>
      </c>
      <c r="O15" s="32">
        <f t="shared" si="8"/>
        <v>5.0000000000000001E-3</v>
      </c>
      <c r="P15" s="35">
        <f t="shared" si="1"/>
        <v>6.1381683430386446E-3</v>
      </c>
      <c r="Q15" s="31">
        <f t="shared" si="2"/>
        <v>0</v>
      </c>
      <c r="R15" s="35">
        <f t="shared" si="3"/>
        <v>2.2763366860772895E-3</v>
      </c>
      <c r="S15" s="34"/>
      <c r="T15" s="79">
        <v>0.125</v>
      </c>
      <c r="U15" s="85">
        <v>1.9E-2</v>
      </c>
      <c r="V15" s="81">
        <f t="shared" si="4"/>
        <v>4.7499999999999994E-2</v>
      </c>
      <c r="W15" s="32">
        <f t="shared" si="5"/>
        <v>5.0000000000000001E-3</v>
      </c>
      <c r="X15" s="35">
        <f t="shared" si="6"/>
        <v>5.2375E-3</v>
      </c>
      <c r="Y15" s="31">
        <v>0</v>
      </c>
      <c r="Z15" s="35">
        <f t="shared" si="7"/>
        <v>4.7499999999999994E-4</v>
      </c>
    </row>
    <row r="16" spans="1:26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102">
        <v>0.13541666666666699</v>
      </c>
      <c r="M16" s="84">
        <v>4.2999999999999997E-2</v>
      </c>
      <c r="N16" s="81">
        <f t="shared" si="0"/>
        <v>0.22763366860772893</v>
      </c>
      <c r="O16" s="32">
        <f t="shared" si="8"/>
        <v>5.0000000000000001E-3</v>
      </c>
      <c r="P16" s="35">
        <f t="shared" si="1"/>
        <v>6.1381683430386446E-3</v>
      </c>
      <c r="Q16" s="31">
        <f t="shared" si="2"/>
        <v>0</v>
      </c>
      <c r="R16" s="35">
        <f t="shared" si="3"/>
        <v>2.2763366860772895E-3</v>
      </c>
      <c r="S16" s="34"/>
      <c r="T16" s="83">
        <v>0.13541666666666699</v>
      </c>
      <c r="U16" s="84">
        <v>1.9100000000000002E-2</v>
      </c>
      <c r="V16" s="81">
        <f t="shared" si="4"/>
        <v>4.7750000000000001E-2</v>
      </c>
      <c r="W16" s="32">
        <f t="shared" si="5"/>
        <v>5.0000000000000001E-3</v>
      </c>
      <c r="X16" s="35">
        <f t="shared" si="6"/>
        <v>5.2387500000000004E-3</v>
      </c>
      <c r="Y16" s="31">
        <v>0</v>
      </c>
      <c r="Z16" s="35">
        <f t="shared" si="7"/>
        <v>4.7750000000000001E-4</v>
      </c>
    </row>
    <row r="17" spans="1:26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101">
        <v>0.14583333333333301</v>
      </c>
      <c r="M17" s="85">
        <v>4.3099999999999999E-2</v>
      </c>
      <c r="N17" s="81">
        <f t="shared" si="0"/>
        <v>0.22816304923239808</v>
      </c>
      <c r="O17" s="32">
        <f t="shared" si="8"/>
        <v>5.0000000000000001E-3</v>
      </c>
      <c r="P17" s="35">
        <f t="shared" si="1"/>
        <v>6.140815246161991E-3</v>
      </c>
      <c r="Q17" s="31">
        <f t="shared" si="2"/>
        <v>0</v>
      </c>
      <c r="R17" s="35">
        <f t="shared" si="3"/>
        <v>2.2816304923239808E-3</v>
      </c>
      <c r="S17" s="34"/>
      <c r="T17" s="79">
        <v>0.14583333333333301</v>
      </c>
      <c r="U17" s="85">
        <v>1.9100000000000002E-2</v>
      </c>
      <c r="V17" s="81">
        <f t="shared" si="4"/>
        <v>4.7750000000000001E-2</v>
      </c>
      <c r="W17" s="32">
        <f t="shared" si="5"/>
        <v>5.0000000000000001E-3</v>
      </c>
      <c r="X17" s="35">
        <f t="shared" si="6"/>
        <v>5.2387500000000004E-3</v>
      </c>
      <c r="Y17" s="31">
        <v>0</v>
      </c>
      <c r="Z17" s="35">
        <f t="shared" si="7"/>
        <v>4.7750000000000001E-4</v>
      </c>
    </row>
    <row r="18" spans="1:26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102">
        <v>0.15625</v>
      </c>
      <c r="M18" s="84">
        <v>4.3299999999999998E-2</v>
      </c>
      <c r="N18" s="81">
        <f t="shared" si="0"/>
        <v>0.22922181048173634</v>
      </c>
      <c r="O18" s="32">
        <f t="shared" si="8"/>
        <v>5.0000000000000001E-3</v>
      </c>
      <c r="P18" s="35">
        <f t="shared" si="1"/>
        <v>6.1461090524086819E-3</v>
      </c>
      <c r="Q18" s="31">
        <f t="shared" si="2"/>
        <v>0</v>
      </c>
      <c r="R18" s="35">
        <f t="shared" si="3"/>
        <v>2.2922181048173635E-3</v>
      </c>
      <c r="S18" s="34"/>
      <c r="T18" s="83">
        <v>0.15625</v>
      </c>
      <c r="U18" s="84">
        <v>1.89E-2</v>
      </c>
      <c r="V18" s="81">
        <f t="shared" si="4"/>
        <v>4.725E-2</v>
      </c>
      <c r="W18" s="32">
        <f t="shared" si="5"/>
        <v>5.0000000000000001E-3</v>
      </c>
      <c r="X18" s="35">
        <f t="shared" si="6"/>
        <v>5.2362500000000005E-3</v>
      </c>
      <c r="Y18" s="31">
        <v>0</v>
      </c>
      <c r="Z18" s="35">
        <f t="shared" si="7"/>
        <v>4.7249999999999999E-4</v>
      </c>
    </row>
    <row r="19" spans="1:26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101">
        <v>0.16666666666666699</v>
      </c>
      <c r="M19" s="85">
        <v>4.3400000000000001E-2</v>
      </c>
      <c r="N19" s="81">
        <f t="shared" si="0"/>
        <v>0.22975119110640549</v>
      </c>
      <c r="O19" s="32">
        <f t="shared" si="8"/>
        <v>5.0000000000000001E-3</v>
      </c>
      <c r="P19" s="35">
        <f t="shared" si="1"/>
        <v>6.1487559555320273E-3</v>
      </c>
      <c r="Q19" s="31">
        <f t="shared" si="2"/>
        <v>0</v>
      </c>
      <c r="R19" s="35">
        <f t="shared" si="3"/>
        <v>2.2975119110640548E-3</v>
      </c>
      <c r="S19" s="34"/>
      <c r="T19" s="79">
        <v>0.16666666666666699</v>
      </c>
      <c r="U19" s="85">
        <v>1.8499999999999999E-2</v>
      </c>
      <c r="V19" s="81">
        <f t="shared" si="4"/>
        <v>4.6249999999999993E-2</v>
      </c>
      <c r="W19" s="32">
        <f t="shared" si="5"/>
        <v>5.0000000000000001E-3</v>
      </c>
      <c r="X19" s="35">
        <f t="shared" si="6"/>
        <v>5.2312499999999998E-3</v>
      </c>
      <c r="Y19" s="31">
        <v>0</v>
      </c>
      <c r="Z19" s="35">
        <f t="shared" si="7"/>
        <v>4.6249999999999991E-4</v>
      </c>
    </row>
    <row r="20" spans="1:26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102">
        <v>0.17708333333333301</v>
      </c>
      <c r="M20" s="84">
        <v>4.3700000000000003E-2</v>
      </c>
      <c r="N20" s="81">
        <f t="shared" si="0"/>
        <v>0.23133933298041293</v>
      </c>
      <c r="O20" s="32">
        <f t="shared" si="8"/>
        <v>5.0000000000000001E-3</v>
      </c>
      <c r="P20" s="35">
        <f t="shared" si="1"/>
        <v>6.1566966649020645E-3</v>
      </c>
      <c r="Q20" s="31">
        <f t="shared" si="2"/>
        <v>0</v>
      </c>
      <c r="R20" s="35">
        <f t="shared" si="3"/>
        <v>2.3133933298041293E-3</v>
      </c>
      <c r="S20" s="34"/>
      <c r="T20" s="83">
        <v>0.17708333333333301</v>
      </c>
      <c r="U20" s="84">
        <v>1.83E-2</v>
      </c>
      <c r="V20" s="81">
        <f t="shared" si="4"/>
        <v>4.5749999999999999E-2</v>
      </c>
      <c r="W20" s="32">
        <f t="shared" si="5"/>
        <v>5.0000000000000001E-3</v>
      </c>
      <c r="X20" s="35">
        <f t="shared" si="6"/>
        <v>5.2287499999999999E-3</v>
      </c>
      <c r="Y20" s="31">
        <v>0</v>
      </c>
      <c r="Z20" s="35">
        <f t="shared" si="7"/>
        <v>4.5750000000000001E-4</v>
      </c>
    </row>
    <row r="21" spans="1:26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101">
        <v>0.1875</v>
      </c>
      <c r="M21" s="85">
        <v>4.4200000000000003E-2</v>
      </c>
      <c r="N21" s="81">
        <f t="shared" si="0"/>
        <v>0.2339862361037586</v>
      </c>
      <c r="O21" s="32">
        <f t="shared" si="8"/>
        <v>5.0000000000000001E-3</v>
      </c>
      <c r="P21" s="35">
        <f t="shared" si="1"/>
        <v>6.1699311805187926E-3</v>
      </c>
      <c r="Q21" s="31">
        <f t="shared" si="2"/>
        <v>0</v>
      </c>
      <c r="R21" s="35">
        <f t="shared" si="3"/>
        <v>2.339862361037586E-3</v>
      </c>
      <c r="S21" s="34"/>
      <c r="T21" s="79">
        <v>0.1875</v>
      </c>
      <c r="U21" s="85">
        <v>1.89E-2</v>
      </c>
      <c r="V21" s="81">
        <f t="shared" si="4"/>
        <v>4.725E-2</v>
      </c>
      <c r="W21" s="32">
        <f t="shared" si="5"/>
        <v>5.0000000000000001E-3</v>
      </c>
      <c r="X21" s="35">
        <f t="shared" si="6"/>
        <v>5.2362500000000005E-3</v>
      </c>
      <c r="Y21" s="31">
        <v>0</v>
      </c>
      <c r="Z21" s="35">
        <f t="shared" si="7"/>
        <v>4.7249999999999999E-4</v>
      </c>
    </row>
    <row r="22" spans="1:26">
      <c r="A22" s="89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2">
        <v>0.19791666666666699</v>
      </c>
      <c r="M22" s="84">
        <v>4.4899999999999995E-2</v>
      </c>
      <c r="N22" s="81">
        <f t="shared" si="0"/>
        <v>0.23769190047644254</v>
      </c>
      <c r="O22" s="32">
        <f t="shared" si="8"/>
        <v>5.0000000000000001E-3</v>
      </c>
      <c r="P22" s="35">
        <f t="shared" si="1"/>
        <v>6.1884595023822125E-3</v>
      </c>
      <c r="Q22" s="31">
        <f t="shared" si="2"/>
        <v>0</v>
      </c>
      <c r="R22" s="35">
        <f t="shared" si="3"/>
        <v>2.3769190047644253E-3</v>
      </c>
      <c r="S22" s="34"/>
      <c r="T22" s="83">
        <v>0.19791666666666699</v>
      </c>
      <c r="U22" s="84">
        <v>2.0799999999999999E-2</v>
      </c>
      <c r="V22" s="81">
        <f t="shared" si="4"/>
        <v>5.1999999999999998E-2</v>
      </c>
      <c r="W22" s="32">
        <f t="shared" si="5"/>
        <v>5.0000000000000001E-3</v>
      </c>
      <c r="X22" s="35">
        <f t="shared" si="6"/>
        <v>5.2599999999999999E-3</v>
      </c>
      <c r="Y22" s="31">
        <v>0</v>
      </c>
      <c r="Z22" s="35">
        <f t="shared" si="7"/>
        <v>5.1999999999999995E-4</v>
      </c>
    </row>
    <row r="23" spans="1:26">
      <c r="A23" s="104"/>
      <c r="B23" s="107"/>
      <c r="C23" s="108"/>
      <c r="D23" s="108"/>
      <c r="E23" s="107"/>
      <c r="F23" s="108"/>
      <c r="G23" s="108"/>
      <c r="H23" s="108"/>
      <c r="I23" s="108"/>
      <c r="J23" s="108"/>
      <c r="K23" s="108"/>
      <c r="L23" s="101">
        <v>0.20833333333333301</v>
      </c>
      <c r="M23" s="90">
        <v>4.6299999999999994E-2</v>
      </c>
      <c r="N23" s="81">
        <f t="shared" si="0"/>
        <v>0.24510322922181044</v>
      </c>
      <c r="O23" s="32">
        <f t="shared" si="8"/>
        <v>5.0000000000000001E-3</v>
      </c>
      <c r="P23" s="35">
        <f t="shared" si="1"/>
        <v>6.2255161461090523E-3</v>
      </c>
      <c r="Q23" s="31">
        <f t="shared" si="2"/>
        <v>0</v>
      </c>
      <c r="R23" s="35">
        <f t="shared" si="3"/>
        <v>2.4510322922181044E-3</v>
      </c>
      <c r="S23" s="34"/>
      <c r="T23" s="79">
        <v>0.20833333333333301</v>
      </c>
      <c r="U23" s="90">
        <v>2.41E-2</v>
      </c>
      <c r="V23" s="81">
        <f t="shared" si="4"/>
        <v>6.0249999999999998E-2</v>
      </c>
      <c r="W23" s="32">
        <f t="shared" si="5"/>
        <v>5.0000000000000001E-3</v>
      </c>
      <c r="X23" s="35">
        <f t="shared" si="6"/>
        <v>5.3012500000000004E-3</v>
      </c>
      <c r="Y23" s="31">
        <v>0</v>
      </c>
      <c r="Z23" s="35">
        <f t="shared" si="7"/>
        <v>6.0249999999999995E-4</v>
      </c>
    </row>
    <row r="24" spans="1:26">
      <c r="A24" s="105"/>
      <c r="B24" s="100"/>
      <c r="C24" s="99"/>
      <c r="D24" s="99"/>
      <c r="E24" s="100"/>
      <c r="F24" s="99"/>
      <c r="G24" s="99"/>
      <c r="H24" s="99"/>
      <c r="I24" s="99"/>
      <c r="J24" s="99"/>
      <c r="K24" s="100"/>
      <c r="L24" s="102">
        <v>0.21875</v>
      </c>
      <c r="M24" s="84">
        <v>4.8899999999999999E-2</v>
      </c>
      <c r="N24" s="81">
        <f t="shared" si="0"/>
        <v>0.258867125463208</v>
      </c>
      <c r="O24" s="32">
        <f t="shared" si="8"/>
        <v>5.0000000000000001E-3</v>
      </c>
      <c r="P24" s="35">
        <f t="shared" si="1"/>
        <v>6.2943356273160401E-3</v>
      </c>
      <c r="Q24" s="31">
        <f t="shared" si="2"/>
        <v>0</v>
      </c>
      <c r="R24" s="35">
        <f t="shared" si="3"/>
        <v>2.58867125463208E-3</v>
      </c>
      <c r="S24" s="34"/>
      <c r="T24" s="83">
        <v>0.21875</v>
      </c>
      <c r="U24" s="84">
        <v>2.7199999999999998E-2</v>
      </c>
      <c r="V24" s="81">
        <f t="shared" si="4"/>
        <v>6.7999999999999991E-2</v>
      </c>
      <c r="W24" s="32">
        <f t="shared" si="5"/>
        <v>5.0000000000000001E-3</v>
      </c>
      <c r="X24" s="35">
        <f t="shared" si="6"/>
        <v>5.3400000000000001E-3</v>
      </c>
      <c r="Y24" s="31">
        <v>0</v>
      </c>
      <c r="Z24" s="35">
        <f t="shared" si="7"/>
        <v>6.7999999999999994E-4</v>
      </c>
    </row>
    <row r="25" spans="1:26">
      <c r="A25" s="86"/>
      <c r="B25" s="100"/>
      <c r="C25" s="88"/>
      <c r="D25" s="87"/>
      <c r="E25" s="100"/>
      <c r="F25" s="88"/>
      <c r="G25" s="88"/>
      <c r="H25" s="88"/>
      <c r="I25" s="88"/>
      <c r="J25" s="88"/>
      <c r="K25" s="100"/>
      <c r="L25" s="101">
        <v>0.22916666666666699</v>
      </c>
      <c r="M25" s="85">
        <v>5.3700000000000005E-2</v>
      </c>
      <c r="N25" s="81">
        <f t="shared" si="0"/>
        <v>0.28427739544732661</v>
      </c>
      <c r="O25" s="32">
        <f t="shared" si="8"/>
        <v>5.0000000000000001E-3</v>
      </c>
      <c r="P25" s="35">
        <f t="shared" si="1"/>
        <v>6.421386977236633E-3</v>
      </c>
      <c r="Q25" s="31">
        <f t="shared" si="2"/>
        <v>0</v>
      </c>
      <c r="R25" s="35">
        <f t="shared" si="3"/>
        <v>2.8427739544732663E-3</v>
      </c>
      <c r="S25" s="34"/>
      <c r="T25" s="79">
        <v>0.22916666666666699</v>
      </c>
      <c r="U25" s="85">
        <v>2.81E-2</v>
      </c>
      <c r="V25" s="81">
        <f t="shared" si="4"/>
        <v>7.0249999999999993E-2</v>
      </c>
      <c r="W25" s="32">
        <f t="shared" si="5"/>
        <v>5.0000000000000001E-3</v>
      </c>
      <c r="X25" s="35">
        <f t="shared" si="6"/>
        <v>5.3512500000000001E-3</v>
      </c>
      <c r="Y25" s="31">
        <v>0</v>
      </c>
      <c r="Z25" s="35">
        <f t="shared" si="7"/>
        <v>7.0249999999999989E-4</v>
      </c>
    </row>
    <row r="26" spans="1:26">
      <c r="A26" s="89"/>
      <c r="B26" s="100"/>
      <c r="C26" s="91"/>
      <c r="D26" s="89"/>
      <c r="E26" s="100"/>
      <c r="F26" s="91"/>
      <c r="G26" s="91"/>
      <c r="H26" s="91"/>
      <c r="I26" s="91"/>
      <c r="J26" s="91"/>
      <c r="K26" s="100"/>
      <c r="L26" s="102">
        <v>0.23958333333333301</v>
      </c>
      <c r="M26" s="84">
        <v>6.1600000000000002E-2</v>
      </c>
      <c r="N26" s="81">
        <f t="shared" si="0"/>
        <v>0.32609846479618843</v>
      </c>
      <c r="O26" s="32">
        <f t="shared" si="8"/>
        <v>5.0000000000000001E-3</v>
      </c>
      <c r="P26" s="35">
        <f t="shared" si="1"/>
        <v>6.6304923239809428E-3</v>
      </c>
      <c r="Q26" s="31">
        <f t="shared" si="2"/>
        <v>0</v>
      </c>
      <c r="R26" s="35">
        <f t="shared" si="3"/>
        <v>3.2609846479618844E-3</v>
      </c>
      <c r="S26" s="34"/>
      <c r="T26" s="83">
        <v>0.23958333333333301</v>
      </c>
      <c r="U26" s="84">
        <v>2.46E-2</v>
      </c>
      <c r="V26" s="81">
        <f t="shared" si="4"/>
        <v>6.1499999999999999E-2</v>
      </c>
      <c r="W26" s="32">
        <f t="shared" si="5"/>
        <v>5.0000000000000001E-3</v>
      </c>
      <c r="X26" s="35">
        <f t="shared" si="6"/>
        <v>5.3074999999999997E-3</v>
      </c>
      <c r="Y26" s="31">
        <v>0</v>
      </c>
      <c r="Z26" s="35">
        <f t="shared" si="7"/>
        <v>6.1499999999999999E-4</v>
      </c>
    </row>
    <row r="27" spans="1:26">
      <c r="A27" s="89"/>
      <c r="B27" s="89"/>
      <c r="C27" s="91"/>
      <c r="D27" s="89"/>
      <c r="E27" s="100"/>
      <c r="F27" s="91"/>
      <c r="G27" s="91"/>
      <c r="H27" s="91"/>
      <c r="I27" s="91"/>
      <c r="J27" s="91"/>
      <c r="K27" s="100"/>
      <c r="L27" s="101">
        <v>0.25</v>
      </c>
      <c r="M27" s="85">
        <v>7.2900000000000006E-2</v>
      </c>
      <c r="N27" s="81">
        <f t="shared" si="0"/>
        <v>0.38591847538380097</v>
      </c>
      <c r="O27" s="32">
        <f t="shared" si="8"/>
        <v>5.0000000000000001E-3</v>
      </c>
      <c r="P27" s="35">
        <f t="shared" si="1"/>
        <v>6.9295923769190047E-3</v>
      </c>
      <c r="Q27" s="31">
        <f t="shared" si="2"/>
        <v>0</v>
      </c>
      <c r="R27" s="35">
        <f t="shared" si="3"/>
        <v>3.8591847538380097E-3</v>
      </c>
      <c r="S27" s="34"/>
      <c r="T27" s="79">
        <v>0.25</v>
      </c>
      <c r="U27" s="85">
        <v>2.7899999999999998E-2</v>
      </c>
      <c r="V27" s="81">
        <f t="shared" si="4"/>
        <v>6.9749999999999993E-2</v>
      </c>
      <c r="W27" s="32">
        <f t="shared" si="5"/>
        <v>5.0000000000000001E-3</v>
      </c>
      <c r="X27" s="35">
        <f t="shared" si="6"/>
        <v>5.3487500000000002E-3</v>
      </c>
      <c r="Y27" s="31">
        <v>0</v>
      </c>
      <c r="Z27" s="35">
        <f t="shared" si="7"/>
        <v>6.9749999999999999E-4</v>
      </c>
    </row>
    <row r="28" spans="1:26">
      <c r="A28" s="89"/>
      <c r="B28" s="89"/>
      <c r="C28" s="91"/>
      <c r="D28" s="89"/>
      <c r="E28" s="100"/>
      <c r="F28" s="91"/>
      <c r="G28" s="91"/>
      <c r="H28" s="91"/>
      <c r="I28" s="91"/>
      <c r="J28" s="91"/>
      <c r="K28" s="100"/>
      <c r="L28" s="102">
        <v>0.26041666666666702</v>
      </c>
      <c r="M28" s="84">
        <v>8.6300000000000002E-2</v>
      </c>
      <c r="N28" s="81">
        <f t="shared" si="0"/>
        <v>0.45685547908946528</v>
      </c>
      <c r="O28" s="32">
        <f t="shared" si="8"/>
        <v>5.0000000000000001E-3</v>
      </c>
      <c r="P28" s="35">
        <f t="shared" si="1"/>
        <v>7.2842773954473264E-3</v>
      </c>
      <c r="Q28" s="31">
        <f t="shared" si="2"/>
        <v>0</v>
      </c>
      <c r="R28" s="35">
        <f t="shared" si="3"/>
        <v>4.5685547908946526E-3</v>
      </c>
      <c r="S28" s="34"/>
      <c r="T28" s="83">
        <v>0.26041666666666702</v>
      </c>
      <c r="U28" s="84">
        <v>2.86E-2</v>
      </c>
      <c r="V28" s="81">
        <f t="shared" si="4"/>
        <v>7.1499999999999994E-2</v>
      </c>
      <c r="W28" s="32">
        <f t="shared" si="5"/>
        <v>5.0000000000000001E-3</v>
      </c>
      <c r="X28" s="35">
        <f t="shared" si="6"/>
        <v>5.3575000000000003E-3</v>
      </c>
      <c r="Y28" s="31">
        <v>0</v>
      </c>
      <c r="Z28" s="35">
        <f t="shared" si="7"/>
        <v>7.1499999999999992E-4</v>
      </c>
    </row>
    <row r="29" spans="1:26">
      <c r="A29" s="89"/>
      <c r="B29" s="89"/>
      <c r="C29" s="91"/>
      <c r="D29" s="89"/>
      <c r="E29" s="100"/>
      <c r="F29" s="91"/>
      <c r="G29" s="91"/>
      <c r="H29" s="91"/>
      <c r="I29" s="91"/>
      <c r="J29" s="91"/>
      <c r="K29" s="100"/>
      <c r="L29" s="101">
        <v>0.27083333333333298</v>
      </c>
      <c r="M29" s="85">
        <v>0.10009999999999999</v>
      </c>
      <c r="N29" s="81">
        <f t="shared" si="0"/>
        <v>0.52991000529380616</v>
      </c>
      <c r="O29" s="32">
        <f t="shared" si="8"/>
        <v>5.0000000000000001E-3</v>
      </c>
      <c r="P29" s="35">
        <f t="shared" si="1"/>
        <v>7.6495500264690316E-3</v>
      </c>
      <c r="Q29" s="31">
        <f t="shared" si="2"/>
        <v>0</v>
      </c>
      <c r="R29" s="35">
        <f t="shared" si="3"/>
        <v>5.2991000529380621E-3</v>
      </c>
      <c r="S29" s="34"/>
      <c r="T29" s="79">
        <v>0.27083333333333298</v>
      </c>
      <c r="U29" s="85">
        <v>3.0800000000000001E-2</v>
      </c>
      <c r="V29" s="81">
        <f t="shared" si="4"/>
        <v>7.6999999999999999E-2</v>
      </c>
      <c r="W29" s="32">
        <f t="shared" si="5"/>
        <v>5.0000000000000001E-3</v>
      </c>
      <c r="X29" s="35">
        <f t="shared" si="6"/>
        <v>5.385E-3</v>
      </c>
      <c r="Y29" s="31">
        <v>0</v>
      </c>
      <c r="Z29" s="35">
        <f t="shared" si="7"/>
        <v>7.6999999999999996E-4</v>
      </c>
    </row>
    <row r="30" spans="1:26">
      <c r="A30" s="89"/>
      <c r="B30" s="89"/>
      <c r="C30" s="91"/>
      <c r="D30" s="89"/>
      <c r="E30" s="100"/>
      <c r="F30" s="91"/>
      <c r="G30" s="91"/>
      <c r="H30" s="91"/>
      <c r="I30" s="91"/>
      <c r="J30" s="91"/>
      <c r="K30" s="100"/>
      <c r="L30" s="102">
        <v>0.28125</v>
      </c>
      <c r="M30" s="84">
        <v>0.1124</v>
      </c>
      <c r="N30" s="81">
        <f t="shared" si="0"/>
        <v>0.59502382212811011</v>
      </c>
      <c r="O30" s="32">
        <f t="shared" si="8"/>
        <v>5.0000000000000001E-3</v>
      </c>
      <c r="P30" s="35">
        <f t="shared" si="1"/>
        <v>7.9751191106405515E-3</v>
      </c>
      <c r="Q30" s="31">
        <f t="shared" si="2"/>
        <v>0</v>
      </c>
      <c r="R30" s="35">
        <f t="shared" si="3"/>
        <v>5.9502382212811011E-3</v>
      </c>
      <c r="S30" s="34"/>
      <c r="T30" s="83">
        <v>0.28125</v>
      </c>
      <c r="U30" s="84">
        <v>3.2199999999999999E-2</v>
      </c>
      <c r="V30" s="81">
        <f t="shared" si="4"/>
        <v>8.0499999999999988E-2</v>
      </c>
      <c r="W30" s="32">
        <f t="shared" si="5"/>
        <v>5.0000000000000001E-3</v>
      </c>
      <c r="X30" s="35">
        <f t="shared" si="6"/>
        <v>5.4025000000000002E-3</v>
      </c>
      <c r="Y30" s="31">
        <v>0</v>
      </c>
      <c r="Z30" s="35">
        <f t="shared" si="7"/>
        <v>8.0499999999999994E-4</v>
      </c>
    </row>
    <row r="31" spans="1:26">
      <c r="A31" s="89" t="s">
        <v>29</v>
      </c>
      <c r="B31" s="109" t="s">
        <v>30</v>
      </c>
      <c r="C31" s="110">
        <v>500</v>
      </c>
      <c r="D31" s="111" t="s">
        <v>31</v>
      </c>
      <c r="E31" s="112" t="s">
        <v>34</v>
      </c>
      <c r="F31" s="113"/>
      <c r="G31" s="91"/>
      <c r="H31" s="91"/>
      <c r="I31" s="91"/>
      <c r="J31" s="91"/>
      <c r="K31" s="100"/>
      <c r="L31" s="101">
        <v>0.29166666666666702</v>
      </c>
      <c r="M31" s="85">
        <v>0.12179999999999999</v>
      </c>
      <c r="N31" s="81">
        <f t="shared" si="0"/>
        <v>0.64478560084700887</v>
      </c>
      <c r="O31" s="32">
        <f t="shared" si="8"/>
        <v>5.0000000000000001E-3</v>
      </c>
      <c r="P31" s="35">
        <f t="shared" si="1"/>
        <v>8.2239280042350447E-3</v>
      </c>
      <c r="Q31" s="31">
        <f t="shared" si="2"/>
        <v>0</v>
      </c>
      <c r="R31" s="35">
        <f t="shared" si="3"/>
        <v>6.4478560084700884E-3</v>
      </c>
      <c r="S31" s="34"/>
      <c r="T31" s="79">
        <v>0.29166666666666702</v>
      </c>
      <c r="U31" s="85">
        <v>7.4099999999999999E-2</v>
      </c>
      <c r="V31" s="81">
        <f t="shared" si="4"/>
        <v>0.18525</v>
      </c>
      <c r="W31" s="32">
        <f t="shared" si="5"/>
        <v>5.0000000000000001E-3</v>
      </c>
      <c r="X31" s="35">
        <f t="shared" si="6"/>
        <v>5.9262500000000001E-3</v>
      </c>
      <c r="Y31" s="31">
        <v>0</v>
      </c>
      <c r="Z31" s="35">
        <f t="shared" si="7"/>
        <v>1.8525E-3</v>
      </c>
    </row>
    <row r="32" spans="1:26">
      <c r="A32" s="89"/>
      <c r="B32" s="114" t="s">
        <v>26</v>
      </c>
      <c r="C32" s="91">
        <v>5</v>
      </c>
      <c r="D32" s="89" t="s">
        <v>27</v>
      </c>
      <c r="E32" s="100" t="s">
        <v>35</v>
      </c>
      <c r="F32" s="115"/>
      <c r="G32" s="91"/>
      <c r="H32" s="91"/>
      <c r="I32" s="91"/>
      <c r="J32" s="91"/>
      <c r="K32" s="100"/>
      <c r="L32" s="102">
        <v>0.30208333333333298</v>
      </c>
      <c r="M32" s="84">
        <v>0.1285</v>
      </c>
      <c r="N32" s="81">
        <f t="shared" si="0"/>
        <v>0.68025410269984121</v>
      </c>
      <c r="O32" s="32">
        <f t="shared" si="8"/>
        <v>5.0000000000000001E-3</v>
      </c>
      <c r="P32" s="35">
        <f t="shared" si="1"/>
        <v>8.4012705134992073E-3</v>
      </c>
      <c r="Q32" s="31">
        <f t="shared" si="2"/>
        <v>0</v>
      </c>
      <c r="R32" s="35">
        <f t="shared" si="3"/>
        <v>6.8025410269984127E-3</v>
      </c>
      <c r="S32" s="34"/>
      <c r="T32" s="83">
        <v>0.30208333333333298</v>
      </c>
      <c r="U32" s="84">
        <v>0.13169999999999998</v>
      </c>
      <c r="V32" s="81">
        <f t="shared" si="4"/>
        <v>0.32924999999999993</v>
      </c>
      <c r="W32" s="32">
        <f t="shared" si="5"/>
        <v>5.0000000000000001E-3</v>
      </c>
      <c r="X32" s="35">
        <f t="shared" si="6"/>
        <v>6.6462499999999994E-3</v>
      </c>
      <c r="Y32" s="31">
        <v>0</v>
      </c>
      <c r="Z32" s="35">
        <f t="shared" si="7"/>
        <v>3.2924999999999994E-3</v>
      </c>
    </row>
    <row r="33" spans="1:26">
      <c r="A33" s="89"/>
      <c r="B33" s="114" t="s">
        <v>32</v>
      </c>
      <c r="C33" s="106">
        <v>5.0000000000000001E-3</v>
      </c>
      <c r="D33" s="89"/>
      <c r="E33" s="100" t="s">
        <v>36</v>
      </c>
      <c r="F33" s="115"/>
      <c r="G33" s="91"/>
      <c r="H33" s="91"/>
      <c r="I33" s="91"/>
      <c r="J33" s="91"/>
      <c r="K33" s="100"/>
      <c r="L33" s="101">
        <v>0.3125</v>
      </c>
      <c r="M33" s="85">
        <v>0.13290000000000002</v>
      </c>
      <c r="N33" s="81">
        <f t="shared" si="0"/>
        <v>0.70354685018528329</v>
      </c>
      <c r="O33" s="32">
        <f t="shared" si="8"/>
        <v>5.0000000000000001E-3</v>
      </c>
      <c r="P33" s="35">
        <f t="shared" si="1"/>
        <v>8.5177342509264176E-3</v>
      </c>
      <c r="Q33" s="31">
        <f t="shared" si="2"/>
        <v>0</v>
      </c>
      <c r="R33" s="35">
        <f t="shared" si="3"/>
        <v>7.0354685018528332E-3</v>
      </c>
      <c r="S33" s="34"/>
      <c r="T33" s="79">
        <v>0.3125</v>
      </c>
      <c r="U33" s="85">
        <v>0.1953</v>
      </c>
      <c r="V33" s="81">
        <f t="shared" si="4"/>
        <v>0.48824999999999996</v>
      </c>
      <c r="W33" s="32">
        <f t="shared" si="5"/>
        <v>5.0000000000000001E-3</v>
      </c>
      <c r="X33" s="35">
        <f t="shared" si="6"/>
        <v>7.4412499999999999E-3</v>
      </c>
      <c r="Y33" s="31">
        <v>0</v>
      </c>
      <c r="Z33" s="35">
        <f t="shared" si="7"/>
        <v>4.8824999999999997E-3</v>
      </c>
    </row>
    <row r="34" spans="1:26">
      <c r="A34" s="89"/>
      <c r="B34" s="116" t="s">
        <v>33</v>
      </c>
      <c r="C34" s="117">
        <v>5.0000000000000001E-3</v>
      </c>
      <c r="D34" s="118"/>
      <c r="E34" s="119" t="s">
        <v>46</v>
      </c>
      <c r="F34" s="122">
        <f>1-2*SQRT(C33*C34)</f>
        <v>0.99</v>
      </c>
      <c r="G34" s="127"/>
      <c r="H34" s="127"/>
      <c r="I34" s="127"/>
      <c r="J34" s="127"/>
      <c r="K34" s="100"/>
      <c r="L34" s="102">
        <v>0.32291666666666702</v>
      </c>
      <c r="M34" s="84">
        <v>0.13569999999999999</v>
      </c>
      <c r="N34" s="81">
        <f t="shared" si="0"/>
        <v>0.71836950767601893</v>
      </c>
      <c r="O34" s="32">
        <f t="shared" si="8"/>
        <v>5.0000000000000001E-3</v>
      </c>
      <c r="P34" s="35">
        <f t="shared" si="1"/>
        <v>8.5918475383800954E-3</v>
      </c>
      <c r="Q34" s="31">
        <f t="shared" si="2"/>
        <v>0</v>
      </c>
      <c r="R34" s="35">
        <f t="shared" si="3"/>
        <v>7.1836950767601897E-3</v>
      </c>
      <c r="S34" s="34"/>
      <c r="T34" s="83">
        <v>0.32291666666666702</v>
      </c>
      <c r="U34" s="84">
        <v>0.2555</v>
      </c>
      <c r="V34" s="81">
        <f t="shared" si="4"/>
        <v>0.63874999999999993</v>
      </c>
      <c r="W34" s="32">
        <f t="shared" si="5"/>
        <v>5.0000000000000001E-3</v>
      </c>
      <c r="X34" s="35">
        <f t="shared" si="6"/>
        <v>8.1937499999999996E-3</v>
      </c>
      <c r="Y34" s="31">
        <v>0</v>
      </c>
      <c r="Z34" s="35">
        <f t="shared" si="7"/>
        <v>6.3874999999999991E-3</v>
      </c>
    </row>
    <row r="35" spans="1:26">
      <c r="A35" s="89"/>
      <c r="B35" s="123" t="s">
        <v>47</v>
      </c>
      <c r="C35" s="91"/>
      <c r="D35" s="124">
        <f>P100</f>
        <v>1.3408557677148927E-2</v>
      </c>
      <c r="E35" s="100" t="s">
        <v>49</v>
      </c>
      <c r="F35" s="106">
        <f>1-D35</f>
        <v>0.98659144232285112</v>
      </c>
      <c r="G35" s="106"/>
      <c r="H35" s="106"/>
      <c r="I35" s="106"/>
      <c r="J35" s="106"/>
      <c r="K35" s="100"/>
      <c r="L35" s="101">
        <v>0.33333333333333298</v>
      </c>
      <c r="M35" s="85">
        <v>0.13719999999999999</v>
      </c>
      <c r="N35" s="81">
        <f t="shared" si="0"/>
        <v>0.72631021704605603</v>
      </c>
      <c r="O35" s="32">
        <f t="shared" si="8"/>
        <v>5.0000000000000001E-3</v>
      </c>
      <c r="P35" s="35">
        <f t="shared" si="1"/>
        <v>8.6315510852302806E-3</v>
      </c>
      <c r="Q35" s="31">
        <f t="shared" si="2"/>
        <v>0</v>
      </c>
      <c r="R35" s="35">
        <f t="shared" si="3"/>
        <v>7.2631021704605602E-3</v>
      </c>
      <c r="S35" s="34"/>
      <c r="T35" s="79">
        <v>0.33333333333333298</v>
      </c>
      <c r="U35" s="85">
        <v>0.30460000000000004</v>
      </c>
      <c r="V35" s="81">
        <f t="shared" si="4"/>
        <v>0.76150000000000007</v>
      </c>
      <c r="W35" s="32">
        <f t="shared" si="5"/>
        <v>5.0000000000000001E-3</v>
      </c>
      <c r="X35" s="35">
        <f t="shared" si="6"/>
        <v>8.8075000000000011E-3</v>
      </c>
      <c r="Y35" s="31">
        <v>0</v>
      </c>
      <c r="Z35" s="35">
        <f t="shared" si="7"/>
        <v>7.6150000000000011E-3</v>
      </c>
    </row>
    <row r="36" spans="1:26">
      <c r="A36" s="89"/>
      <c r="B36" s="123" t="s">
        <v>48</v>
      </c>
      <c r="C36" s="91"/>
      <c r="D36" s="124">
        <f>X100</f>
        <v>1.8219680799790687E-2</v>
      </c>
      <c r="E36" s="100" t="s">
        <v>49</v>
      </c>
      <c r="F36" s="106">
        <f>1-D36</f>
        <v>0.98178031920020936</v>
      </c>
      <c r="G36" s="106"/>
      <c r="H36" s="106"/>
      <c r="I36" s="106"/>
      <c r="J36" s="106"/>
      <c r="K36" s="100"/>
      <c r="L36" s="102">
        <v>0.34375</v>
      </c>
      <c r="M36" s="84">
        <v>0.13769999999999999</v>
      </c>
      <c r="N36" s="81">
        <f t="shared" si="0"/>
        <v>0.72895712016940173</v>
      </c>
      <c r="O36" s="32">
        <f t="shared" si="8"/>
        <v>5.0000000000000001E-3</v>
      </c>
      <c r="P36" s="35">
        <f t="shared" si="1"/>
        <v>8.6447856008470096E-3</v>
      </c>
      <c r="Q36" s="31">
        <f t="shared" si="2"/>
        <v>0</v>
      </c>
      <c r="R36" s="35">
        <f t="shared" si="3"/>
        <v>7.2895712016940173E-3</v>
      </c>
      <c r="S36" s="34"/>
      <c r="T36" s="83">
        <v>0.34375</v>
      </c>
      <c r="U36" s="84">
        <v>0.34179999999999999</v>
      </c>
      <c r="V36" s="81">
        <f t="shared" si="4"/>
        <v>0.85449999999999993</v>
      </c>
      <c r="W36" s="32">
        <f t="shared" si="5"/>
        <v>5.0000000000000001E-3</v>
      </c>
      <c r="X36" s="35">
        <f t="shared" si="6"/>
        <v>9.2724999999999995E-3</v>
      </c>
      <c r="Y36" s="31">
        <v>0</v>
      </c>
      <c r="Z36" s="35">
        <f t="shared" si="7"/>
        <v>8.5449999999999988E-3</v>
      </c>
    </row>
    <row r="37" spans="1:26">
      <c r="A37" s="89"/>
      <c r="B37" s="89"/>
      <c r="C37" s="91"/>
      <c r="D37" s="89"/>
      <c r="E37" s="100"/>
      <c r="F37" s="100"/>
      <c r="G37" s="100"/>
      <c r="H37" s="100"/>
      <c r="I37" s="100"/>
      <c r="J37" s="100"/>
      <c r="K37" s="100"/>
      <c r="L37" s="101">
        <v>0.35416666666666702</v>
      </c>
      <c r="M37" s="85">
        <v>0.13769999999999999</v>
      </c>
      <c r="N37" s="81">
        <f t="shared" si="0"/>
        <v>0.72895712016940173</v>
      </c>
      <c r="O37" s="32">
        <f t="shared" si="8"/>
        <v>5.0000000000000001E-3</v>
      </c>
      <c r="P37" s="35">
        <f t="shared" si="1"/>
        <v>8.6447856008470096E-3</v>
      </c>
      <c r="Q37" s="31">
        <f t="shared" si="2"/>
        <v>0</v>
      </c>
      <c r="R37" s="35">
        <f t="shared" si="3"/>
        <v>7.2895712016940173E-3</v>
      </c>
      <c r="S37" s="34"/>
      <c r="T37" s="79">
        <v>0.35416666666666702</v>
      </c>
      <c r="U37" s="85">
        <v>0.36799999999999999</v>
      </c>
      <c r="V37" s="81">
        <f t="shared" si="4"/>
        <v>0.91999999999999993</v>
      </c>
      <c r="W37" s="32">
        <f t="shared" si="5"/>
        <v>5.0000000000000001E-3</v>
      </c>
      <c r="X37" s="35">
        <f t="shared" si="6"/>
        <v>9.6000000000000009E-3</v>
      </c>
      <c r="Y37" s="31">
        <v>0</v>
      </c>
      <c r="Z37" s="35">
        <f t="shared" si="7"/>
        <v>9.1999999999999998E-3</v>
      </c>
    </row>
    <row r="38" spans="1:26">
      <c r="A38" s="104"/>
      <c r="B38" s="107"/>
      <c r="C38" s="108"/>
      <c r="D38" s="108"/>
      <c r="E38" s="107"/>
      <c r="F38" s="108"/>
      <c r="G38" s="108"/>
      <c r="H38" s="108"/>
      <c r="I38" s="108"/>
      <c r="J38" s="108"/>
      <c r="K38" s="108"/>
      <c r="L38" s="102">
        <v>0.36458333333333298</v>
      </c>
      <c r="M38" s="84">
        <v>0.13730000000000001</v>
      </c>
      <c r="N38" s="81">
        <f t="shared" si="0"/>
        <v>0.72683959767072526</v>
      </c>
      <c r="O38" s="32">
        <f t="shared" si="8"/>
        <v>5.0000000000000001E-3</v>
      </c>
      <c r="P38" s="35">
        <f t="shared" si="1"/>
        <v>8.6341979883536261E-3</v>
      </c>
      <c r="Q38" s="31">
        <f t="shared" si="2"/>
        <v>0</v>
      </c>
      <c r="R38" s="35">
        <f t="shared" si="3"/>
        <v>7.2683959767072528E-3</v>
      </c>
      <c r="S38" s="34"/>
      <c r="T38" s="83">
        <v>0.36458333333333298</v>
      </c>
      <c r="U38" s="84">
        <v>0.38419999999999999</v>
      </c>
      <c r="V38" s="81">
        <f t="shared" si="4"/>
        <v>0.96049999999999991</v>
      </c>
      <c r="W38" s="32">
        <f t="shared" si="5"/>
        <v>5.0000000000000001E-3</v>
      </c>
      <c r="X38" s="35">
        <f t="shared" si="6"/>
        <v>9.8024999999999987E-3</v>
      </c>
      <c r="Y38" s="31">
        <v>0</v>
      </c>
      <c r="Z38" s="35">
        <f t="shared" si="7"/>
        <v>9.604999999999999E-3</v>
      </c>
    </row>
    <row r="39" spans="1:26">
      <c r="A39" s="105"/>
      <c r="B39" s="109" t="s">
        <v>30</v>
      </c>
      <c r="C39" s="110">
        <v>500</v>
      </c>
      <c r="D39" s="111" t="s">
        <v>31</v>
      </c>
      <c r="E39" s="112" t="s">
        <v>37</v>
      </c>
      <c r="F39" s="113"/>
      <c r="G39" s="91"/>
      <c r="H39" s="91"/>
      <c r="I39" s="91"/>
      <c r="J39" s="91"/>
      <c r="K39" s="100"/>
      <c r="L39" s="101">
        <v>0.375</v>
      </c>
      <c r="M39" s="85">
        <v>0.13689999999999999</v>
      </c>
      <c r="N39" s="81">
        <f t="shared" si="0"/>
        <v>0.72472207517204867</v>
      </c>
      <c r="O39" s="32">
        <f t="shared" si="8"/>
        <v>5.0000000000000001E-3</v>
      </c>
      <c r="P39" s="35">
        <f t="shared" si="1"/>
        <v>8.6236103758602425E-3</v>
      </c>
      <c r="Q39" s="31">
        <f t="shared" si="2"/>
        <v>0</v>
      </c>
      <c r="R39" s="35">
        <f t="shared" si="3"/>
        <v>7.2472207517204866E-3</v>
      </c>
      <c r="S39" s="34"/>
      <c r="T39" s="79">
        <v>0.375</v>
      </c>
      <c r="U39" s="85">
        <v>0.39169999999999999</v>
      </c>
      <c r="V39" s="81">
        <f t="shared" si="4"/>
        <v>0.97924999999999995</v>
      </c>
      <c r="W39" s="32">
        <f t="shared" si="5"/>
        <v>5.0000000000000001E-3</v>
      </c>
      <c r="X39" s="35">
        <f t="shared" si="6"/>
        <v>9.8962499999999988E-3</v>
      </c>
      <c r="Y39" s="31">
        <v>0</v>
      </c>
      <c r="Z39" s="35">
        <f t="shared" si="7"/>
        <v>9.7924999999999991E-3</v>
      </c>
    </row>
    <row r="40" spans="1:26">
      <c r="A40" s="86"/>
      <c r="B40" s="114" t="s">
        <v>26</v>
      </c>
      <c r="C40" s="91">
        <v>5</v>
      </c>
      <c r="D40" s="89" t="s">
        <v>27</v>
      </c>
      <c r="E40" s="100" t="s">
        <v>38</v>
      </c>
      <c r="F40" s="115"/>
      <c r="G40" s="91"/>
      <c r="H40" s="91"/>
      <c r="I40" s="91"/>
      <c r="J40" s="91"/>
      <c r="K40" s="100"/>
      <c r="L40" s="102">
        <v>0.38541666666666702</v>
      </c>
      <c r="M40" s="84">
        <v>0.13639999999999999</v>
      </c>
      <c r="N40" s="81">
        <f t="shared" si="0"/>
        <v>0.72207517204870297</v>
      </c>
      <c r="O40" s="32">
        <f t="shared" si="8"/>
        <v>5.0000000000000001E-3</v>
      </c>
      <c r="P40" s="35">
        <f t="shared" si="1"/>
        <v>8.6103758602435153E-3</v>
      </c>
      <c r="Q40" s="31">
        <f t="shared" si="2"/>
        <v>0</v>
      </c>
      <c r="R40" s="35">
        <f t="shared" si="3"/>
        <v>7.2207517204870295E-3</v>
      </c>
      <c r="S40" s="34"/>
      <c r="T40" s="83">
        <v>0.38541666666666702</v>
      </c>
      <c r="U40" s="84">
        <v>0.3931</v>
      </c>
      <c r="V40" s="81">
        <f t="shared" si="4"/>
        <v>0.98275000000000001</v>
      </c>
      <c r="W40" s="32">
        <f t="shared" si="5"/>
        <v>5.0000000000000001E-3</v>
      </c>
      <c r="X40" s="35">
        <f t="shared" si="6"/>
        <v>9.9137500000000007E-3</v>
      </c>
      <c r="Y40" s="31">
        <v>0</v>
      </c>
      <c r="Z40" s="35">
        <f t="shared" si="7"/>
        <v>9.8275000000000012E-3</v>
      </c>
    </row>
    <row r="41" spans="1:26">
      <c r="A41" s="89"/>
      <c r="B41" s="114" t="s">
        <v>32</v>
      </c>
      <c r="C41" s="106">
        <v>0</v>
      </c>
      <c r="D41" s="89"/>
      <c r="E41" s="100" t="s">
        <v>39</v>
      </c>
      <c r="F41" s="115"/>
      <c r="G41" s="91"/>
      <c r="H41" s="91"/>
      <c r="I41" s="91"/>
      <c r="J41" s="91"/>
      <c r="K41" s="100"/>
      <c r="L41" s="101">
        <v>0.39583333333333298</v>
      </c>
      <c r="M41" s="85">
        <v>0.13569999999999999</v>
      </c>
      <c r="N41" s="81">
        <f t="shared" si="0"/>
        <v>0.71836950767601893</v>
      </c>
      <c r="O41" s="32">
        <f t="shared" si="8"/>
        <v>5.0000000000000001E-3</v>
      </c>
      <c r="P41" s="35">
        <f t="shared" si="1"/>
        <v>8.5918475383800954E-3</v>
      </c>
      <c r="Q41" s="31">
        <f t="shared" si="2"/>
        <v>0</v>
      </c>
      <c r="R41" s="35">
        <f t="shared" si="3"/>
        <v>7.1836950767601897E-3</v>
      </c>
      <c r="S41" s="34"/>
      <c r="T41" s="79">
        <v>0.39583333333333298</v>
      </c>
      <c r="U41" s="85">
        <v>0.39150000000000001</v>
      </c>
      <c r="V41" s="81">
        <f t="shared" si="4"/>
        <v>0.97875000000000001</v>
      </c>
      <c r="W41" s="32">
        <f t="shared" si="5"/>
        <v>5.0000000000000001E-3</v>
      </c>
      <c r="X41" s="35">
        <f t="shared" si="6"/>
        <v>9.8937499999999998E-3</v>
      </c>
      <c r="Y41" s="31">
        <v>0</v>
      </c>
      <c r="Z41" s="35">
        <f t="shared" si="7"/>
        <v>9.7875000000000011E-3</v>
      </c>
    </row>
    <row r="42" spans="1:26">
      <c r="A42" s="89"/>
      <c r="B42" s="116" t="s">
        <v>33</v>
      </c>
      <c r="C42" s="117">
        <v>0.01</v>
      </c>
      <c r="D42" s="118"/>
      <c r="E42" s="119" t="s">
        <v>46</v>
      </c>
      <c r="F42" s="122">
        <f>1-2*SQRT(C41*C42)</f>
        <v>1</v>
      </c>
      <c r="G42" s="127"/>
      <c r="H42" s="127"/>
      <c r="I42" s="127"/>
      <c r="J42" s="127"/>
      <c r="K42" s="100"/>
      <c r="L42" s="102">
        <v>0.40625</v>
      </c>
      <c r="M42" s="84">
        <v>0.1348</v>
      </c>
      <c r="N42" s="81">
        <f t="shared" si="0"/>
        <v>0.71360508205399675</v>
      </c>
      <c r="O42" s="32">
        <f t="shared" si="8"/>
        <v>5.0000000000000001E-3</v>
      </c>
      <c r="P42" s="35">
        <f t="shared" si="1"/>
        <v>8.5680254102699846E-3</v>
      </c>
      <c r="Q42" s="31">
        <f t="shared" si="2"/>
        <v>0</v>
      </c>
      <c r="R42" s="35">
        <f t="shared" si="3"/>
        <v>7.1360508205399673E-3</v>
      </c>
      <c r="S42" s="34"/>
      <c r="T42" s="83">
        <v>0.40625</v>
      </c>
      <c r="U42" s="84">
        <v>0.38989999999999997</v>
      </c>
      <c r="V42" s="81">
        <f t="shared" si="4"/>
        <v>0.97474999999999989</v>
      </c>
      <c r="W42" s="32">
        <f t="shared" si="5"/>
        <v>5.0000000000000001E-3</v>
      </c>
      <c r="X42" s="35">
        <f t="shared" si="6"/>
        <v>9.8737500000000006E-3</v>
      </c>
      <c r="Y42" s="31">
        <v>0</v>
      </c>
      <c r="Z42" s="35">
        <f t="shared" si="7"/>
        <v>9.7474999999999992E-3</v>
      </c>
    </row>
    <row r="43" spans="1:26">
      <c r="B43" s="89"/>
      <c r="C43" s="91"/>
      <c r="D43" s="89"/>
      <c r="E43" s="100"/>
      <c r="F43" s="91"/>
      <c r="G43" s="91"/>
      <c r="H43" s="91"/>
      <c r="I43" s="91"/>
      <c r="J43" s="91"/>
      <c r="K43" s="100"/>
      <c r="L43" s="101">
        <v>0.41666666666666702</v>
      </c>
      <c r="M43" s="85">
        <v>0.13369999999999999</v>
      </c>
      <c r="N43" s="81">
        <f t="shared" si="0"/>
        <v>0.70778189518263623</v>
      </c>
      <c r="O43" s="32">
        <f t="shared" si="8"/>
        <v>5.0000000000000001E-3</v>
      </c>
      <c r="P43" s="35">
        <f t="shared" si="1"/>
        <v>8.5389094759131812E-3</v>
      </c>
      <c r="Q43" s="31">
        <f t="shared" si="2"/>
        <v>0</v>
      </c>
      <c r="R43" s="35">
        <f t="shared" si="3"/>
        <v>7.0778189518263621E-3</v>
      </c>
      <c r="S43" s="34"/>
      <c r="T43" s="79">
        <v>0.41666666666666702</v>
      </c>
      <c r="U43" s="85">
        <v>0.3906</v>
      </c>
      <c r="V43" s="81">
        <f t="shared" si="4"/>
        <v>0.97649999999999992</v>
      </c>
      <c r="W43" s="32">
        <f t="shared" si="5"/>
        <v>5.0000000000000001E-3</v>
      </c>
      <c r="X43" s="35">
        <f t="shared" si="6"/>
        <v>9.8824999999999989E-3</v>
      </c>
      <c r="Y43" s="31">
        <v>0</v>
      </c>
      <c r="Z43" s="35">
        <f t="shared" si="7"/>
        <v>9.7649999999999994E-3</v>
      </c>
    </row>
    <row r="44" spans="1:26">
      <c r="B44" s="89"/>
      <c r="C44" s="91"/>
      <c r="D44" s="89"/>
      <c r="E44" s="100"/>
      <c r="F44" s="91"/>
      <c r="G44" s="91"/>
      <c r="H44" s="91"/>
      <c r="I44" s="91"/>
      <c r="J44" s="91"/>
      <c r="K44" s="100"/>
      <c r="L44" s="102">
        <v>0.42708333333333298</v>
      </c>
      <c r="M44" s="84">
        <v>0.13240000000000002</v>
      </c>
      <c r="N44" s="81">
        <f t="shared" si="0"/>
        <v>0.70089994706193759</v>
      </c>
      <c r="O44" s="32">
        <f t="shared" si="8"/>
        <v>5.0000000000000001E-3</v>
      </c>
      <c r="P44" s="35">
        <f t="shared" si="1"/>
        <v>8.5044997353096886E-3</v>
      </c>
      <c r="Q44" s="31">
        <f t="shared" si="2"/>
        <v>0</v>
      </c>
      <c r="R44" s="35">
        <f t="shared" si="3"/>
        <v>7.0089994706193761E-3</v>
      </c>
      <c r="S44" s="34"/>
      <c r="T44" s="83">
        <v>0.42708333333333298</v>
      </c>
      <c r="U44" s="84">
        <v>0.39289999999999997</v>
      </c>
      <c r="V44" s="81">
        <f t="shared" si="4"/>
        <v>0.98224999999999985</v>
      </c>
      <c r="W44" s="32">
        <f t="shared" si="5"/>
        <v>5.0000000000000001E-3</v>
      </c>
      <c r="X44" s="35">
        <f t="shared" si="6"/>
        <v>9.9112499999999999E-3</v>
      </c>
      <c r="Y44" s="31">
        <v>0</v>
      </c>
      <c r="Z44" s="35">
        <f t="shared" si="7"/>
        <v>9.8224999999999979E-3</v>
      </c>
    </row>
    <row r="45" spans="1:26">
      <c r="A45" s="99" t="s">
        <v>51</v>
      </c>
      <c r="B45" s="89"/>
      <c r="C45" s="91"/>
      <c r="D45" s="89"/>
      <c r="E45" s="100"/>
      <c r="F45" s="91"/>
      <c r="G45" s="91"/>
      <c r="H45" s="91"/>
      <c r="I45" s="91"/>
      <c r="J45" s="91"/>
      <c r="K45" s="100"/>
      <c r="L45" s="101">
        <v>0.4375</v>
      </c>
      <c r="M45" s="85">
        <v>0.13140000000000002</v>
      </c>
      <c r="N45" s="81">
        <f t="shared" si="0"/>
        <v>0.69560614081524619</v>
      </c>
      <c r="O45" s="32">
        <f t="shared" si="8"/>
        <v>5.0000000000000001E-3</v>
      </c>
      <c r="P45" s="35">
        <f t="shared" si="1"/>
        <v>8.4780307040762306E-3</v>
      </c>
      <c r="Q45" s="31">
        <f t="shared" si="2"/>
        <v>0</v>
      </c>
      <c r="R45" s="35">
        <f t="shared" si="3"/>
        <v>6.9560614081524618E-3</v>
      </c>
      <c r="S45" s="34"/>
      <c r="T45" s="79">
        <v>0.4375</v>
      </c>
      <c r="U45" s="85">
        <v>0.3957</v>
      </c>
      <c r="V45" s="81">
        <f t="shared" si="4"/>
        <v>0.98924999999999996</v>
      </c>
      <c r="W45" s="32">
        <f t="shared" si="5"/>
        <v>5.0000000000000001E-3</v>
      </c>
      <c r="X45" s="35">
        <f t="shared" si="6"/>
        <v>9.9462500000000002E-3</v>
      </c>
      <c r="Y45" s="31">
        <v>0</v>
      </c>
      <c r="Z45" s="35">
        <f t="shared" si="7"/>
        <v>9.8925000000000003E-3</v>
      </c>
    </row>
    <row r="46" spans="1:26">
      <c r="A46" s="89"/>
      <c r="B46" s="89"/>
      <c r="C46" s="91"/>
      <c r="D46" s="89"/>
      <c r="E46" s="2"/>
      <c r="F46" s="91"/>
      <c r="G46" s="91"/>
      <c r="H46" s="91"/>
      <c r="I46" s="91"/>
      <c r="J46" s="91"/>
      <c r="K46" s="2"/>
      <c r="L46" s="83">
        <v>0.44791666666666702</v>
      </c>
      <c r="M46" s="84">
        <v>0.13069999999999998</v>
      </c>
      <c r="N46" s="81">
        <f t="shared" si="0"/>
        <v>0.69190047644256203</v>
      </c>
      <c r="O46" s="32">
        <f t="shared" si="8"/>
        <v>5.0000000000000001E-3</v>
      </c>
      <c r="P46" s="35">
        <f t="shared" si="1"/>
        <v>8.4595023822128107E-3</v>
      </c>
      <c r="Q46" s="31">
        <f t="shared" si="2"/>
        <v>0</v>
      </c>
      <c r="R46" s="35">
        <f t="shared" si="3"/>
        <v>6.9190047644256203E-3</v>
      </c>
      <c r="S46" s="34"/>
      <c r="T46" s="83">
        <v>0.44791666666666702</v>
      </c>
      <c r="U46" s="84">
        <v>0.39750000000000002</v>
      </c>
      <c r="V46" s="81">
        <f t="shared" si="4"/>
        <v>0.99375000000000002</v>
      </c>
      <c r="W46" s="32">
        <f t="shared" si="5"/>
        <v>5.0000000000000001E-3</v>
      </c>
      <c r="X46" s="35">
        <f t="shared" si="6"/>
        <v>9.9687500000000002E-3</v>
      </c>
      <c r="Y46" s="31">
        <v>0</v>
      </c>
      <c r="Z46" s="35">
        <f t="shared" si="7"/>
        <v>9.9375000000000002E-3</v>
      </c>
    </row>
    <row r="47" spans="1:26">
      <c r="A47" s="89"/>
      <c r="B47" s="89"/>
      <c r="C47" s="91"/>
      <c r="D47" s="89"/>
      <c r="E47" s="2"/>
      <c r="F47" s="91"/>
      <c r="G47" s="91"/>
      <c r="H47" s="91"/>
      <c r="I47" s="91"/>
      <c r="J47" s="91"/>
      <c r="K47" s="2"/>
      <c r="L47" s="79">
        <v>0.45833333333333298</v>
      </c>
      <c r="M47" s="85">
        <v>0.13059999999999999</v>
      </c>
      <c r="N47" s="81">
        <f t="shared" si="0"/>
        <v>0.69137109581789302</v>
      </c>
      <c r="O47" s="32">
        <f t="shared" si="8"/>
        <v>5.0000000000000001E-3</v>
      </c>
      <c r="P47" s="35">
        <f t="shared" si="1"/>
        <v>8.4568554790894652E-3</v>
      </c>
      <c r="Q47" s="31">
        <f t="shared" si="2"/>
        <v>0</v>
      </c>
      <c r="R47" s="35">
        <f t="shared" si="3"/>
        <v>6.9137109581789303E-3</v>
      </c>
      <c r="S47" s="34"/>
      <c r="T47" s="79">
        <v>0.45833333333333298</v>
      </c>
      <c r="U47" s="85">
        <v>0.39729999999999999</v>
      </c>
      <c r="V47" s="81">
        <f t="shared" si="4"/>
        <v>0.99324999999999997</v>
      </c>
      <c r="W47" s="32">
        <f t="shared" si="5"/>
        <v>5.0000000000000001E-3</v>
      </c>
      <c r="X47" s="35">
        <f t="shared" si="6"/>
        <v>9.9662499999999994E-3</v>
      </c>
      <c r="Y47" s="31">
        <v>0</v>
      </c>
      <c r="Z47" s="35">
        <f t="shared" si="7"/>
        <v>9.9325000000000004E-3</v>
      </c>
    </row>
    <row r="48" spans="1:26">
      <c r="A48" s="89"/>
      <c r="B48" s="89"/>
      <c r="C48" s="91"/>
      <c r="D48" s="89"/>
      <c r="E48" s="2"/>
      <c r="F48" s="91"/>
      <c r="G48" s="91"/>
      <c r="H48" s="91"/>
      <c r="I48" s="91"/>
      <c r="J48" s="91"/>
      <c r="K48" s="2"/>
      <c r="L48" s="83">
        <v>0.46875</v>
      </c>
      <c r="M48" s="84">
        <v>0.13150000000000001</v>
      </c>
      <c r="N48" s="81">
        <f t="shared" si="0"/>
        <v>0.69613552143991531</v>
      </c>
      <c r="O48" s="32">
        <f t="shared" si="8"/>
        <v>5.0000000000000001E-3</v>
      </c>
      <c r="P48" s="35">
        <f t="shared" si="1"/>
        <v>8.4806776071995778E-3</v>
      </c>
      <c r="Q48" s="31">
        <f t="shared" si="2"/>
        <v>0</v>
      </c>
      <c r="R48" s="35">
        <f t="shared" si="3"/>
        <v>6.9613552143991536E-3</v>
      </c>
      <c r="S48" s="34"/>
      <c r="T48" s="83">
        <v>0.46875</v>
      </c>
      <c r="U48" s="84">
        <v>0.39500000000000002</v>
      </c>
      <c r="V48" s="81">
        <f t="shared" si="4"/>
        <v>0.98750000000000004</v>
      </c>
      <c r="W48" s="32">
        <f t="shared" si="5"/>
        <v>5.0000000000000001E-3</v>
      </c>
      <c r="X48" s="35">
        <f t="shared" si="6"/>
        <v>9.9375000000000002E-3</v>
      </c>
      <c r="Y48" s="31">
        <v>0</v>
      </c>
      <c r="Z48" s="35">
        <f t="shared" si="7"/>
        <v>9.8750000000000001E-3</v>
      </c>
    </row>
    <row r="49" spans="1:26">
      <c r="A49" s="89"/>
      <c r="B49" s="89"/>
      <c r="C49" s="91"/>
      <c r="D49" s="89"/>
      <c r="E49" s="2"/>
      <c r="F49" s="91"/>
      <c r="G49" s="91"/>
      <c r="H49" s="91"/>
      <c r="I49" s="91"/>
      <c r="J49" s="91"/>
      <c r="K49" s="2"/>
      <c r="L49" s="79">
        <v>0.47916666666666702</v>
      </c>
      <c r="M49" s="85">
        <v>0.1336</v>
      </c>
      <c r="N49" s="81">
        <f t="shared" si="0"/>
        <v>0.70725251455796712</v>
      </c>
      <c r="O49" s="32">
        <f t="shared" si="8"/>
        <v>5.0000000000000001E-3</v>
      </c>
      <c r="P49" s="35">
        <f t="shared" si="1"/>
        <v>8.5362625727898357E-3</v>
      </c>
      <c r="Q49" s="31">
        <f t="shared" si="2"/>
        <v>0</v>
      </c>
      <c r="R49" s="35">
        <f t="shared" si="3"/>
        <v>7.0725251455796712E-3</v>
      </c>
      <c r="S49" s="34"/>
      <c r="T49" s="79">
        <v>0.47916666666666702</v>
      </c>
      <c r="U49" s="85">
        <v>0.3906</v>
      </c>
      <c r="V49" s="81">
        <f t="shared" si="4"/>
        <v>0.97649999999999992</v>
      </c>
      <c r="W49" s="32">
        <f t="shared" si="5"/>
        <v>5.0000000000000001E-3</v>
      </c>
      <c r="X49" s="35">
        <f t="shared" si="6"/>
        <v>9.8824999999999989E-3</v>
      </c>
      <c r="Y49" s="31">
        <v>0</v>
      </c>
      <c r="Z49" s="35">
        <f t="shared" si="7"/>
        <v>9.7649999999999994E-3</v>
      </c>
    </row>
    <row r="50" spans="1:26">
      <c r="A50" s="89"/>
      <c r="B50" s="89"/>
      <c r="C50" s="91"/>
      <c r="D50" s="89"/>
      <c r="E50" s="2"/>
      <c r="F50" s="91"/>
      <c r="G50" s="91"/>
      <c r="H50" s="91"/>
      <c r="I50" s="91"/>
      <c r="J50" s="91"/>
      <c r="K50" s="2"/>
      <c r="L50" s="83">
        <v>0.48958333333333298</v>
      </c>
      <c r="M50" s="84">
        <v>0.13730000000000001</v>
      </c>
      <c r="N50" s="81">
        <f t="shared" si="0"/>
        <v>0.72683959767072526</v>
      </c>
      <c r="O50" s="32">
        <f t="shared" si="8"/>
        <v>5.0000000000000001E-3</v>
      </c>
      <c r="P50" s="35">
        <f t="shared" si="1"/>
        <v>8.6341979883536261E-3</v>
      </c>
      <c r="Q50" s="31">
        <f t="shared" si="2"/>
        <v>0</v>
      </c>
      <c r="R50" s="35">
        <f t="shared" si="3"/>
        <v>7.2683959767072528E-3</v>
      </c>
      <c r="S50" s="34"/>
      <c r="T50" s="83">
        <v>0.48958333333333298</v>
      </c>
      <c r="U50" s="84">
        <v>0.38419999999999999</v>
      </c>
      <c r="V50" s="81">
        <f t="shared" si="4"/>
        <v>0.96049999999999991</v>
      </c>
      <c r="W50" s="32">
        <f t="shared" si="5"/>
        <v>5.0000000000000001E-3</v>
      </c>
      <c r="X50" s="35">
        <f t="shared" si="6"/>
        <v>9.8024999999999987E-3</v>
      </c>
      <c r="Y50" s="31">
        <v>0</v>
      </c>
      <c r="Z50" s="35">
        <f t="shared" si="7"/>
        <v>9.604999999999999E-3</v>
      </c>
    </row>
    <row r="51" spans="1:26">
      <c r="A51" s="89"/>
      <c r="B51" s="89"/>
      <c r="C51" s="91"/>
      <c r="D51" s="89"/>
      <c r="E51" s="2"/>
      <c r="F51" s="91"/>
      <c r="G51" s="91"/>
      <c r="H51" s="91"/>
      <c r="I51" s="91"/>
      <c r="J51" s="91"/>
      <c r="K51" s="2"/>
      <c r="L51" s="79">
        <v>0.5</v>
      </c>
      <c r="M51" s="85">
        <v>0.1426</v>
      </c>
      <c r="N51" s="81">
        <f t="shared" si="0"/>
        <v>0.75489677077818951</v>
      </c>
      <c r="O51" s="32">
        <f t="shared" si="8"/>
        <v>5.0000000000000001E-3</v>
      </c>
      <c r="P51" s="35">
        <f t="shared" si="1"/>
        <v>8.7744838538909471E-3</v>
      </c>
      <c r="Q51" s="31">
        <f t="shared" si="2"/>
        <v>0</v>
      </c>
      <c r="R51" s="35">
        <f t="shared" si="3"/>
        <v>7.5489677077818949E-3</v>
      </c>
      <c r="S51" s="34"/>
      <c r="T51" s="79">
        <v>0.5</v>
      </c>
      <c r="U51" s="85">
        <v>0.37580000000000002</v>
      </c>
      <c r="V51" s="81">
        <f t="shared" si="4"/>
        <v>0.9395</v>
      </c>
      <c r="W51" s="32">
        <f t="shared" si="5"/>
        <v>5.0000000000000001E-3</v>
      </c>
      <c r="X51" s="35">
        <f t="shared" si="6"/>
        <v>9.6975000000000013E-3</v>
      </c>
      <c r="Y51" s="31">
        <v>0</v>
      </c>
      <c r="Z51" s="35">
        <f t="shared" si="7"/>
        <v>9.3950000000000006E-3</v>
      </c>
    </row>
    <row r="52" spans="1:26">
      <c r="B52" s="2"/>
      <c r="C52" s="2"/>
      <c r="D52" s="2"/>
      <c r="L52" s="83">
        <v>0.51041666666666696</v>
      </c>
      <c r="M52" s="84">
        <v>0.1482</v>
      </c>
      <c r="N52" s="81">
        <f t="shared" si="0"/>
        <v>0.78454208575966111</v>
      </c>
      <c r="O52" s="32">
        <f t="shared" si="8"/>
        <v>5.0000000000000001E-3</v>
      </c>
      <c r="P52" s="35">
        <f t="shared" si="1"/>
        <v>8.9227104287983063E-3</v>
      </c>
      <c r="Q52" s="31">
        <f t="shared" si="2"/>
        <v>0</v>
      </c>
      <c r="R52" s="35">
        <f t="shared" si="3"/>
        <v>7.8454208575966106E-3</v>
      </c>
      <c r="S52" s="34"/>
      <c r="T52" s="83">
        <v>0.51041666666666696</v>
      </c>
      <c r="U52" s="84">
        <v>0.36449999999999999</v>
      </c>
      <c r="V52" s="81">
        <f t="shared" si="4"/>
        <v>0.91124999999999989</v>
      </c>
      <c r="W52" s="32">
        <f t="shared" si="5"/>
        <v>5.0000000000000001E-3</v>
      </c>
      <c r="X52" s="35">
        <f t="shared" si="6"/>
        <v>9.5562499999999988E-3</v>
      </c>
      <c r="Y52" s="31">
        <v>0</v>
      </c>
      <c r="Z52" s="35">
        <f t="shared" si="7"/>
        <v>9.1124999999999991E-3</v>
      </c>
    </row>
    <row r="53" spans="1:26">
      <c r="B53" s="2"/>
      <c r="C53" s="2"/>
      <c r="D53" s="2"/>
      <c r="L53" s="79">
        <v>0.52083333333333304</v>
      </c>
      <c r="M53" s="85">
        <v>0.15280000000000002</v>
      </c>
      <c r="N53" s="81">
        <f t="shared" si="0"/>
        <v>0.80889359449444154</v>
      </c>
      <c r="O53" s="32">
        <f t="shared" si="8"/>
        <v>5.0000000000000001E-3</v>
      </c>
      <c r="P53" s="35">
        <f t="shared" si="1"/>
        <v>9.0444679724722074E-3</v>
      </c>
      <c r="Q53" s="31">
        <f t="shared" si="2"/>
        <v>0</v>
      </c>
      <c r="R53" s="35">
        <f t="shared" si="3"/>
        <v>8.0889359449444163E-3</v>
      </c>
      <c r="S53" s="34"/>
      <c r="T53" s="79">
        <v>0.52083333333333304</v>
      </c>
      <c r="U53" s="85">
        <v>0.3493</v>
      </c>
      <c r="V53" s="81">
        <f t="shared" si="4"/>
        <v>0.87324999999999997</v>
      </c>
      <c r="W53" s="32">
        <f t="shared" si="5"/>
        <v>5.0000000000000001E-3</v>
      </c>
      <c r="X53" s="35">
        <f t="shared" si="6"/>
        <v>9.3662499999999996E-3</v>
      </c>
      <c r="Y53" s="31">
        <v>0</v>
      </c>
      <c r="Z53" s="35">
        <f t="shared" si="7"/>
        <v>8.7325000000000007E-3</v>
      </c>
    </row>
    <row r="54" spans="1:26">
      <c r="B54" s="2"/>
      <c r="C54" s="2"/>
      <c r="D54" s="2"/>
      <c r="L54" s="83">
        <v>0.53125</v>
      </c>
      <c r="M54" s="84">
        <v>0.15480000000000002</v>
      </c>
      <c r="N54" s="81">
        <f t="shared" si="0"/>
        <v>0.81948120698782434</v>
      </c>
      <c r="O54" s="32">
        <f t="shared" si="8"/>
        <v>5.0000000000000001E-3</v>
      </c>
      <c r="P54" s="35">
        <f t="shared" si="1"/>
        <v>9.0974060349391216E-3</v>
      </c>
      <c r="Q54" s="31">
        <f t="shared" si="2"/>
        <v>0</v>
      </c>
      <c r="R54" s="35">
        <f t="shared" si="3"/>
        <v>8.1948120698782431E-3</v>
      </c>
      <c r="S54" s="34"/>
      <c r="T54" s="83">
        <v>0.53125</v>
      </c>
      <c r="U54" s="84">
        <v>0.32930000000000004</v>
      </c>
      <c r="V54" s="81">
        <f t="shared" si="4"/>
        <v>0.82325000000000004</v>
      </c>
      <c r="W54" s="32">
        <f t="shared" si="5"/>
        <v>5.0000000000000001E-3</v>
      </c>
      <c r="X54" s="35">
        <f t="shared" si="6"/>
        <v>9.1162499999999994E-3</v>
      </c>
      <c r="Y54" s="31">
        <v>0</v>
      </c>
      <c r="Z54" s="35">
        <f t="shared" si="7"/>
        <v>8.2325000000000002E-3</v>
      </c>
    </row>
    <row r="55" spans="1:26">
      <c r="B55" s="2"/>
      <c r="C55" s="2"/>
      <c r="D55" s="2"/>
      <c r="L55" s="79">
        <v>0.54166666666666696</v>
      </c>
      <c r="M55" s="85">
        <v>0.15319999999999998</v>
      </c>
      <c r="N55" s="81">
        <f t="shared" si="0"/>
        <v>0.8110111169931179</v>
      </c>
      <c r="O55" s="32">
        <f t="shared" si="8"/>
        <v>5.0000000000000001E-3</v>
      </c>
      <c r="P55" s="35">
        <f t="shared" si="1"/>
        <v>9.0550555849655892E-3</v>
      </c>
      <c r="Q55" s="31">
        <f t="shared" si="2"/>
        <v>0</v>
      </c>
      <c r="R55" s="35">
        <f t="shared" si="3"/>
        <v>8.1101111699311799E-3</v>
      </c>
      <c r="S55" s="34"/>
      <c r="T55" s="79">
        <v>0.54166666666666696</v>
      </c>
      <c r="U55" s="85">
        <v>0.30469999999999997</v>
      </c>
      <c r="V55" s="81">
        <f t="shared" si="4"/>
        <v>0.76174999999999993</v>
      </c>
      <c r="W55" s="32">
        <f t="shared" si="5"/>
        <v>5.0000000000000001E-3</v>
      </c>
      <c r="X55" s="35">
        <f t="shared" si="6"/>
        <v>8.8087500000000006E-3</v>
      </c>
      <c r="Y55" s="31">
        <v>0</v>
      </c>
      <c r="Z55" s="35">
        <f t="shared" si="7"/>
        <v>7.6174999999999993E-3</v>
      </c>
    </row>
    <row r="56" spans="1:26">
      <c r="L56" s="83">
        <v>0.55208333333333304</v>
      </c>
      <c r="M56" s="84">
        <v>0.1489</v>
      </c>
      <c r="N56" s="81">
        <f t="shared" si="0"/>
        <v>0.78824775013234516</v>
      </c>
      <c r="O56" s="32">
        <f t="shared" si="8"/>
        <v>5.0000000000000001E-3</v>
      </c>
      <c r="P56" s="35">
        <f t="shared" si="1"/>
        <v>8.9412387506617261E-3</v>
      </c>
      <c r="Q56" s="31">
        <f t="shared" si="2"/>
        <v>0</v>
      </c>
      <c r="R56" s="35">
        <f t="shared" si="3"/>
        <v>7.8824775013234521E-3</v>
      </c>
      <c r="S56" s="34"/>
      <c r="T56" s="83">
        <v>0.55208333333333304</v>
      </c>
      <c r="U56" s="84">
        <v>0.27979999999999999</v>
      </c>
      <c r="V56" s="81">
        <f t="shared" si="4"/>
        <v>0.6994999999999999</v>
      </c>
      <c r="W56" s="32">
        <f t="shared" si="5"/>
        <v>5.0000000000000001E-3</v>
      </c>
      <c r="X56" s="35">
        <f t="shared" si="6"/>
        <v>8.4974999999999998E-3</v>
      </c>
      <c r="Y56" s="31">
        <v>0</v>
      </c>
      <c r="Z56" s="35">
        <f t="shared" si="7"/>
        <v>6.9949999999999995E-3</v>
      </c>
    </row>
    <row r="57" spans="1:26">
      <c r="L57" s="79">
        <v>0.5625</v>
      </c>
      <c r="M57" s="85">
        <v>0.14319999999999999</v>
      </c>
      <c r="N57" s="81">
        <f t="shared" si="0"/>
        <v>0.75807305452620422</v>
      </c>
      <c r="O57" s="32">
        <f t="shared" si="8"/>
        <v>5.0000000000000001E-3</v>
      </c>
      <c r="P57" s="35">
        <f t="shared" si="1"/>
        <v>8.7903652726310216E-3</v>
      </c>
      <c r="Q57" s="31">
        <f t="shared" si="2"/>
        <v>0</v>
      </c>
      <c r="R57" s="35">
        <f t="shared" si="3"/>
        <v>7.580730545262042E-3</v>
      </c>
      <c r="S57" s="34"/>
      <c r="T57" s="79">
        <v>0.5625</v>
      </c>
      <c r="U57" s="85">
        <v>0.26030000000000003</v>
      </c>
      <c r="V57" s="81">
        <f t="shared" si="4"/>
        <v>0.65075000000000005</v>
      </c>
      <c r="W57" s="32">
        <f t="shared" si="5"/>
        <v>5.0000000000000001E-3</v>
      </c>
      <c r="X57" s="35">
        <f t="shared" si="6"/>
        <v>8.2537500000000007E-3</v>
      </c>
      <c r="Y57" s="31">
        <v>0</v>
      </c>
      <c r="Z57" s="35">
        <f t="shared" si="7"/>
        <v>6.5075000000000003E-3</v>
      </c>
    </row>
    <row r="58" spans="1:26">
      <c r="L58" s="83">
        <v>0.57291666666666696</v>
      </c>
      <c r="M58" s="84">
        <v>0.13730000000000001</v>
      </c>
      <c r="N58" s="81">
        <f t="shared" si="0"/>
        <v>0.72683959767072526</v>
      </c>
      <c r="O58" s="32">
        <f t="shared" si="8"/>
        <v>5.0000000000000001E-3</v>
      </c>
      <c r="P58" s="35">
        <f t="shared" si="1"/>
        <v>8.6341979883536261E-3</v>
      </c>
      <c r="Q58" s="31">
        <f t="shared" si="2"/>
        <v>0</v>
      </c>
      <c r="R58" s="35">
        <f t="shared" si="3"/>
        <v>7.2683959767072528E-3</v>
      </c>
      <c r="S58" s="34"/>
      <c r="T58" s="83">
        <v>0.57291666666666696</v>
      </c>
      <c r="U58" s="84">
        <v>0.25169999999999998</v>
      </c>
      <c r="V58" s="81">
        <f t="shared" si="4"/>
        <v>0.62924999999999986</v>
      </c>
      <c r="W58" s="32">
        <f t="shared" si="5"/>
        <v>5.0000000000000001E-3</v>
      </c>
      <c r="X58" s="35">
        <f t="shared" si="6"/>
        <v>8.146249999999999E-3</v>
      </c>
      <c r="Y58" s="31">
        <v>0</v>
      </c>
      <c r="Z58" s="35">
        <f t="shared" si="7"/>
        <v>6.2924999999999986E-3</v>
      </c>
    </row>
    <row r="59" spans="1:26">
      <c r="L59" s="79">
        <v>0.58333333333333304</v>
      </c>
      <c r="M59" s="85">
        <v>0.13240000000000002</v>
      </c>
      <c r="N59" s="81">
        <f t="shared" si="0"/>
        <v>0.70089994706193759</v>
      </c>
      <c r="O59" s="32">
        <f t="shared" si="8"/>
        <v>5.0000000000000001E-3</v>
      </c>
      <c r="P59" s="35">
        <f t="shared" si="1"/>
        <v>8.5044997353096886E-3</v>
      </c>
      <c r="Q59" s="31">
        <f t="shared" si="2"/>
        <v>0</v>
      </c>
      <c r="R59" s="35">
        <f t="shared" si="3"/>
        <v>7.0089994706193761E-3</v>
      </c>
      <c r="S59" s="34"/>
      <c r="T59" s="79">
        <v>0.58333333333333304</v>
      </c>
      <c r="U59" s="85">
        <v>0.25750000000000001</v>
      </c>
      <c r="V59" s="81">
        <f t="shared" si="4"/>
        <v>0.64374999999999993</v>
      </c>
      <c r="W59" s="32">
        <f t="shared" si="5"/>
        <v>5.0000000000000001E-3</v>
      </c>
      <c r="X59" s="35">
        <f t="shared" si="6"/>
        <v>8.2187500000000004E-3</v>
      </c>
      <c r="Y59" s="31">
        <v>0</v>
      </c>
      <c r="Z59" s="35">
        <f t="shared" si="7"/>
        <v>6.4374999999999996E-3</v>
      </c>
    </row>
    <row r="60" spans="1:26">
      <c r="L60" s="83">
        <v>0.59375</v>
      </c>
      <c r="M60" s="84">
        <v>0.12840000000000001</v>
      </c>
      <c r="N60" s="81">
        <f t="shared" si="0"/>
        <v>0.67972472207517209</v>
      </c>
      <c r="O60" s="32">
        <f t="shared" si="8"/>
        <v>5.0000000000000001E-3</v>
      </c>
      <c r="P60" s="35">
        <f t="shared" si="1"/>
        <v>8.3986236103758601E-3</v>
      </c>
      <c r="Q60" s="31">
        <f t="shared" si="2"/>
        <v>0</v>
      </c>
      <c r="R60" s="35">
        <f t="shared" si="3"/>
        <v>6.7972472207517209E-3</v>
      </c>
      <c r="S60" s="34"/>
      <c r="T60" s="83">
        <v>0.59375</v>
      </c>
      <c r="U60" s="84">
        <v>0.27289999999999998</v>
      </c>
      <c r="V60" s="81">
        <f t="shared" si="4"/>
        <v>0.68224999999999991</v>
      </c>
      <c r="W60" s="32">
        <f t="shared" si="5"/>
        <v>5.0000000000000001E-3</v>
      </c>
      <c r="X60" s="35">
        <f t="shared" si="6"/>
        <v>8.4112500000000003E-3</v>
      </c>
      <c r="Y60" s="31">
        <v>0</v>
      </c>
      <c r="Z60" s="35">
        <f t="shared" si="7"/>
        <v>6.8224999999999996E-3</v>
      </c>
    </row>
    <row r="61" spans="1:26">
      <c r="L61" s="79">
        <v>0.60416666666666696</v>
      </c>
      <c r="M61" s="85">
        <v>0.12479999999999999</v>
      </c>
      <c r="N61" s="81">
        <f t="shared" si="0"/>
        <v>0.66066701958708307</v>
      </c>
      <c r="O61" s="32">
        <f t="shared" si="8"/>
        <v>5.0000000000000001E-3</v>
      </c>
      <c r="P61" s="35">
        <f t="shared" si="1"/>
        <v>8.3033350979354152E-3</v>
      </c>
      <c r="Q61" s="31">
        <f t="shared" si="2"/>
        <v>0</v>
      </c>
      <c r="R61" s="35">
        <f t="shared" si="3"/>
        <v>6.6066701958708311E-3</v>
      </c>
      <c r="S61" s="34"/>
      <c r="T61" s="79">
        <v>0.60416666666666696</v>
      </c>
      <c r="U61" s="85">
        <v>0.29089999999999999</v>
      </c>
      <c r="V61" s="81">
        <f t="shared" si="4"/>
        <v>0.72724999999999995</v>
      </c>
      <c r="W61" s="32">
        <f t="shared" si="5"/>
        <v>5.0000000000000001E-3</v>
      </c>
      <c r="X61" s="35">
        <f t="shared" si="6"/>
        <v>8.6362499999999998E-3</v>
      </c>
      <c r="Y61" s="31">
        <v>0</v>
      </c>
      <c r="Z61" s="35">
        <f t="shared" si="7"/>
        <v>7.2724999999999995E-3</v>
      </c>
    </row>
    <row r="62" spans="1:26">
      <c r="L62" s="83">
        <v>0.61458333333333304</v>
      </c>
      <c r="M62" s="84">
        <v>0.1215</v>
      </c>
      <c r="N62" s="81">
        <f t="shared" si="0"/>
        <v>0.64319745897300151</v>
      </c>
      <c r="O62" s="32">
        <f t="shared" si="8"/>
        <v>5.0000000000000001E-3</v>
      </c>
      <c r="P62" s="35">
        <f t="shared" si="1"/>
        <v>8.2159872948650084E-3</v>
      </c>
      <c r="Q62" s="31">
        <f t="shared" si="2"/>
        <v>0</v>
      </c>
      <c r="R62" s="35">
        <f t="shared" si="3"/>
        <v>6.4319745897300148E-3</v>
      </c>
      <c r="S62" s="34"/>
      <c r="T62" s="83">
        <v>0.61458333333333304</v>
      </c>
      <c r="U62" s="84">
        <v>0.30469999999999997</v>
      </c>
      <c r="V62" s="81">
        <f t="shared" si="4"/>
        <v>0.76174999999999993</v>
      </c>
      <c r="W62" s="32">
        <f t="shared" si="5"/>
        <v>5.0000000000000001E-3</v>
      </c>
      <c r="X62" s="35">
        <f t="shared" si="6"/>
        <v>8.8087500000000006E-3</v>
      </c>
      <c r="Y62" s="31">
        <v>0</v>
      </c>
      <c r="Z62" s="35">
        <f t="shared" si="7"/>
        <v>7.6174999999999993E-3</v>
      </c>
    </row>
    <row r="63" spans="1:26">
      <c r="L63" s="79">
        <v>0.625</v>
      </c>
      <c r="M63" s="85">
        <v>0.1181</v>
      </c>
      <c r="N63" s="81">
        <f t="shared" si="0"/>
        <v>0.62519851773425084</v>
      </c>
      <c r="O63" s="32">
        <f t="shared" si="8"/>
        <v>5.0000000000000001E-3</v>
      </c>
      <c r="P63" s="35">
        <f t="shared" si="1"/>
        <v>8.1259925886712544E-3</v>
      </c>
      <c r="Q63" s="31">
        <f t="shared" si="2"/>
        <v>0</v>
      </c>
      <c r="R63" s="35">
        <f t="shared" si="3"/>
        <v>6.2519851773425086E-3</v>
      </c>
      <c r="S63" s="34"/>
      <c r="T63" s="79">
        <v>0.625</v>
      </c>
      <c r="U63" s="85">
        <v>0.309</v>
      </c>
      <c r="V63" s="81">
        <f t="shared" si="4"/>
        <v>0.77249999999999996</v>
      </c>
      <c r="W63" s="32">
        <f t="shared" si="5"/>
        <v>5.0000000000000001E-3</v>
      </c>
      <c r="X63" s="35">
        <f t="shared" si="6"/>
        <v>8.8625000000000006E-3</v>
      </c>
      <c r="Y63" s="31">
        <v>0</v>
      </c>
      <c r="Z63" s="35">
        <f t="shared" si="7"/>
        <v>7.7250000000000001E-3</v>
      </c>
    </row>
    <row r="64" spans="1:26">
      <c r="L64" s="83">
        <v>0.63541666666666696</v>
      </c>
      <c r="M64" s="84">
        <v>0.1148</v>
      </c>
      <c r="N64" s="81">
        <f t="shared" si="0"/>
        <v>0.60772895712016939</v>
      </c>
      <c r="O64" s="32">
        <f t="shared" si="8"/>
        <v>5.0000000000000001E-3</v>
      </c>
      <c r="P64" s="35">
        <f t="shared" si="1"/>
        <v>8.0386447856008476E-3</v>
      </c>
      <c r="Q64" s="31">
        <f t="shared" si="2"/>
        <v>0</v>
      </c>
      <c r="R64" s="35">
        <f t="shared" si="3"/>
        <v>6.0772895712016941E-3</v>
      </c>
      <c r="S64" s="34"/>
      <c r="T64" s="83">
        <v>0.63541666666666696</v>
      </c>
      <c r="U64" s="84">
        <v>0.30469999999999997</v>
      </c>
      <c r="V64" s="81">
        <f t="shared" si="4"/>
        <v>0.76174999999999993</v>
      </c>
      <c r="W64" s="32">
        <f t="shared" si="5"/>
        <v>5.0000000000000001E-3</v>
      </c>
      <c r="X64" s="35">
        <f t="shared" si="6"/>
        <v>8.8087500000000006E-3</v>
      </c>
      <c r="Y64" s="31">
        <v>0</v>
      </c>
      <c r="Z64" s="35">
        <f t="shared" si="7"/>
        <v>7.6174999999999993E-3</v>
      </c>
    </row>
    <row r="65" spans="12:26">
      <c r="L65" s="79">
        <v>0.64583333333333304</v>
      </c>
      <c r="M65" s="85">
        <v>0.11170000000000001</v>
      </c>
      <c r="N65" s="81">
        <f t="shared" si="0"/>
        <v>0.59131815775542618</v>
      </c>
      <c r="O65" s="32">
        <f t="shared" si="8"/>
        <v>5.0000000000000001E-3</v>
      </c>
      <c r="P65" s="35">
        <f t="shared" si="1"/>
        <v>7.9565907887771316E-3</v>
      </c>
      <c r="Q65" s="31">
        <f t="shared" si="2"/>
        <v>0</v>
      </c>
      <c r="R65" s="35">
        <f t="shared" si="3"/>
        <v>5.9131815775542622E-3</v>
      </c>
      <c r="S65" s="34"/>
      <c r="T65" s="79">
        <v>0.64583333333333304</v>
      </c>
      <c r="U65" s="85">
        <v>0.29430000000000001</v>
      </c>
      <c r="V65" s="81">
        <f t="shared" si="4"/>
        <v>0.73575000000000002</v>
      </c>
      <c r="W65" s="32">
        <f t="shared" si="5"/>
        <v>5.0000000000000001E-3</v>
      </c>
      <c r="X65" s="35">
        <f t="shared" si="6"/>
        <v>8.6787500000000007E-3</v>
      </c>
      <c r="Y65" s="31">
        <v>0</v>
      </c>
      <c r="Z65" s="35">
        <f t="shared" si="7"/>
        <v>7.3575000000000003E-3</v>
      </c>
    </row>
    <row r="66" spans="12:26">
      <c r="L66" s="83">
        <v>0.65625</v>
      </c>
      <c r="M66" s="84">
        <v>0.109</v>
      </c>
      <c r="N66" s="81">
        <f t="shared" si="0"/>
        <v>0.57702488088935944</v>
      </c>
      <c r="O66" s="32">
        <f t="shared" si="8"/>
        <v>5.0000000000000001E-3</v>
      </c>
      <c r="P66" s="35">
        <f t="shared" si="1"/>
        <v>7.8851244044467975E-3</v>
      </c>
      <c r="Q66" s="31">
        <f t="shared" si="2"/>
        <v>0</v>
      </c>
      <c r="R66" s="35">
        <f t="shared" si="3"/>
        <v>5.7702488088935949E-3</v>
      </c>
      <c r="S66" s="34"/>
      <c r="T66" s="83">
        <v>0.65625</v>
      </c>
      <c r="U66" s="84">
        <v>0.28010000000000002</v>
      </c>
      <c r="V66" s="81">
        <f t="shared" si="4"/>
        <v>0.70025000000000004</v>
      </c>
      <c r="W66" s="32">
        <f t="shared" si="5"/>
        <v>5.0000000000000001E-3</v>
      </c>
      <c r="X66" s="35">
        <f t="shared" si="6"/>
        <v>8.5012500000000001E-3</v>
      </c>
      <c r="Y66" s="31">
        <v>0</v>
      </c>
      <c r="Z66" s="35">
        <f t="shared" si="7"/>
        <v>7.0025000000000009E-3</v>
      </c>
    </row>
    <row r="67" spans="12:26">
      <c r="L67" s="79">
        <v>0.66666666666666696</v>
      </c>
      <c r="M67" s="85">
        <v>0.10690000000000001</v>
      </c>
      <c r="N67" s="81">
        <f t="shared" si="0"/>
        <v>0.56590788777130763</v>
      </c>
      <c r="O67" s="32">
        <f t="shared" si="8"/>
        <v>5.0000000000000001E-3</v>
      </c>
      <c r="P67" s="35">
        <f t="shared" si="1"/>
        <v>7.8295394388565379E-3</v>
      </c>
      <c r="Q67" s="31">
        <f t="shared" si="2"/>
        <v>0</v>
      </c>
      <c r="R67" s="35">
        <f t="shared" si="3"/>
        <v>5.6590788777130764E-3</v>
      </c>
      <c r="S67" s="34"/>
      <c r="T67" s="79">
        <v>0.66666666666666696</v>
      </c>
      <c r="U67" s="85">
        <v>0.26430000000000003</v>
      </c>
      <c r="V67" s="81">
        <f t="shared" si="4"/>
        <v>0.66075000000000006</v>
      </c>
      <c r="W67" s="32">
        <f t="shared" si="5"/>
        <v>5.0000000000000001E-3</v>
      </c>
      <c r="X67" s="35">
        <f t="shared" si="6"/>
        <v>8.3037500000000004E-3</v>
      </c>
      <c r="Y67" s="31">
        <v>0</v>
      </c>
      <c r="Z67" s="35">
        <f t="shared" si="7"/>
        <v>6.6075000000000005E-3</v>
      </c>
    </row>
    <row r="68" spans="12:26">
      <c r="L68" s="83">
        <v>0.67708333333333304</v>
      </c>
      <c r="M68" s="84">
        <v>0.1057</v>
      </c>
      <c r="N68" s="81">
        <f t="shared" ref="N68:N98" si="9">M68/0.1889</f>
        <v>0.55955532027527788</v>
      </c>
      <c r="O68" s="32">
        <f t="shared" si="8"/>
        <v>5.0000000000000001E-3</v>
      </c>
      <c r="P68" s="35">
        <f t="shared" ref="P68:P98" si="10">N68*$C$34+O68</f>
        <v>7.797776601376389E-3</v>
      </c>
      <c r="Q68" s="31">
        <f t="shared" ref="Q68:Q98" si="11">$C$41*N68</f>
        <v>0</v>
      </c>
      <c r="R68" s="35">
        <f t="shared" ref="R68:R98" si="12">N68*$C$42+Q68</f>
        <v>5.5955532027527786E-3</v>
      </c>
      <c r="S68" s="34"/>
      <c r="T68" s="83">
        <v>0.67708333333333304</v>
      </c>
      <c r="U68" s="84">
        <v>0.2465</v>
      </c>
      <c r="V68" s="81">
        <f t="shared" ref="V68:V98" si="13">U68/0.4</f>
        <v>0.61624999999999996</v>
      </c>
      <c r="W68" s="32">
        <f t="shared" ref="W68:W98" si="14">$C$33</f>
        <v>5.0000000000000001E-3</v>
      </c>
      <c r="X68" s="35">
        <f t="shared" ref="X68:X98" si="15">V68*$C$34+W68</f>
        <v>8.0812499999999999E-3</v>
      </c>
      <c r="Y68" s="31">
        <v>0</v>
      </c>
      <c r="Z68" s="35">
        <f t="shared" ref="Z68:Z98" si="16">V68*$C$42+Y68</f>
        <v>6.1624999999999996E-3</v>
      </c>
    </row>
    <row r="69" spans="12:26">
      <c r="L69" s="79">
        <v>0.6875</v>
      </c>
      <c r="M69" s="85">
        <v>0.1055</v>
      </c>
      <c r="N69" s="81">
        <f t="shared" si="9"/>
        <v>0.55849655902593964</v>
      </c>
      <c r="O69" s="32">
        <f t="shared" ref="O69:O98" si="17">O68</f>
        <v>5.0000000000000001E-3</v>
      </c>
      <c r="P69" s="35">
        <f t="shared" si="10"/>
        <v>7.7924827951296981E-3</v>
      </c>
      <c r="Q69" s="31">
        <f t="shared" si="11"/>
        <v>0</v>
      </c>
      <c r="R69" s="35">
        <f t="shared" si="12"/>
        <v>5.5849655902593968E-3</v>
      </c>
      <c r="S69" s="34"/>
      <c r="T69" s="79">
        <v>0.6875</v>
      </c>
      <c r="U69" s="85">
        <v>0.22619999999999998</v>
      </c>
      <c r="V69" s="81">
        <f t="shared" si="13"/>
        <v>0.56549999999999989</v>
      </c>
      <c r="W69" s="32">
        <f t="shared" si="14"/>
        <v>5.0000000000000001E-3</v>
      </c>
      <c r="X69" s="35">
        <f t="shared" si="15"/>
        <v>7.8274999999999994E-3</v>
      </c>
      <c r="Y69" s="31">
        <v>0</v>
      </c>
      <c r="Z69" s="35">
        <f t="shared" si="16"/>
        <v>5.6549999999999994E-3</v>
      </c>
    </row>
    <row r="70" spans="12:26">
      <c r="L70" s="83">
        <v>0.69791666666666696</v>
      </c>
      <c r="M70" s="84">
        <v>0.1065</v>
      </c>
      <c r="N70" s="81">
        <f t="shared" si="9"/>
        <v>0.56379036527263093</v>
      </c>
      <c r="O70" s="32">
        <f t="shared" si="17"/>
        <v>5.0000000000000001E-3</v>
      </c>
      <c r="P70" s="35">
        <f t="shared" si="10"/>
        <v>7.8189518263631543E-3</v>
      </c>
      <c r="Q70" s="31">
        <f t="shared" si="11"/>
        <v>0</v>
      </c>
      <c r="R70" s="35">
        <f t="shared" si="12"/>
        <v>5.6379036527263093E-3</v>
      </c>
      <c r="S70" s="34"/>
      <c r="T70" s="83">
        <v>0.69791666666666696</v>
      </c>
      <c r="U70" s="84">
        <v>0.20250000000000001</v>
      </c>
      <c r="V70" s="81">
        <f t="shared" si="13"/>
        <v>0.50624999999999998</v>
      </c>
      <c r="W70" s="32">
        <f t="shared" si="14"/>
        <v>5.0000000000000001E-3</v>
      </c>
      <c r="X70" s="35">
        <f t="shared" si="15"/>
        <v>7.5312499999999998E-3</v>
      </c>
      <c r="Y70" s="31">
        <v>0</v>
      </c>
      <c r="Z70" s="35">
        <f t="shared" si="16"/>
        <v>5.0625000000000002E-3</v>
      </c>
    </row>
    <row r="71" spans="12:26">
      <c r="L71" s="79">
        <v>0.70833333333333304</v>
      </c>
      <c r="M71" s="85">
        <v>0.10909999999999999</v>
      </c>
      <c r="N71" s="81">
        <f t="shared" si="9"/>
        <v>0.57755426151402844</v>
      </c>
      <c r="O71" s="32">
        <f t="shared" si="17"/>
        <v>5.0000000000000001E-3</v>
      </c>
      <c r="P71" s="35">
        <f t="shared" si="10"/>
        <v>7.887771307570143E-3</v>
      </c>
      <c r="Q71" s="31">
        <f t="shared" si="11"/>
        <v>0</v>
      </c>
      <c r="R71" s="35">
        <f t="shared" si="12"/>
        <v>5.7755426151402849E-3</v>
      </c>
      <c r="S71" s="34"/>
      <c r="T71" s="79">
        <v>0.70833333333333304</v>
      </c>
      <c r="U71" s="85">
        <v>0.1754</v>
      </c>
      <c r="V71" s="81">
        <f t="shared" si="13"/>
        <v>0.4385</v>
      </c>
      <c r="W71" s="32">
        <f t="shared" si="14"/>
        <v>5.0000000000000001E-3</v>
      </c>
      <c r="X71" s="35">
        <f t="shared" si="15"/>
        <v>7.1925000000000001E-3</v>
      </c>
      <c r="Y71" s="31">
        <v>0</v>
      </c>
      <c r="Z71" s="35">
        <f t="shared" si="16"/>
        <v>4.385E-3</v>
      </c>
    </row>
    <row r="72" spans="12:26">
      <c r="L72" s="83">
        <v>0.71875</v>
      </c>
      <c r="M72" s="84">
        <v>0.11309999999999999</v>
      </c>
      <c r="N72" s="81">
        <f t="shared" si="9"/>
        <v>0.59872948650079394</v>
      </c>
      <c r="O72" s="32">
        <f t="shared" si="17"/>
        <v>5.0000000000000001E-3</v>
      </c>
      <c r="P72" s="35">
        <f t="shared" si="10"/>
        <v>7.9936474325039697E-3</v>
      </c>
      <c r="Q72" s="31">
        <f t="shared" si="11"/>
        <v>0</v>
      </c>
      <c r="R72" s="35">
        <f t="shared" si="12"/>
        <v>5.9872948650079392E-3</v>
      </c>
      <c r="S72" s="34"/>
      <c r="T72" s="83">
        <v>0.71875</v>
      </c>
      <c r="U72" s="84">
        <v>0.1469</v>
      </c>
      <c r="V72" s="81">
        <f t="shared" si="13"/>
        <v>0.36724999999999997</v>
      </c>
      <c r="W72" s="32">
        <f t="shared" si="14"/>
        <v>5.0000000000000001E-3</v>
      </c>
      <c r="X72" s="35">
        <f t="shared" si="15"/>
        <v>6.8362500000000003E-3</v>
      </c>
      <c r="Y72" s="31">
        <v>0</v>
      </c>
      <c r="Z72" s="35">
        <f t="shared" si="16"/>
        <v>3.6724999999999995E-3</v>
      </c>
    </row>
    <row r="73" spans="12:26">
      <c r="L73" s="79">
        <v>0.72916666666666696</v>
      </c>
      <c r="M73" s="85">
        <v>0.1183</v>
      </c>
      <c r="N73" s="81">
        <f t="shared" si="9"/>
        <v>0.62625727898358918</v>
      </c>
      <c r="O73" s="32">
        <f t="shared" si="17"/>
        <v>5.0000000000000001E-3</v>
      </c>
      <c r="P73" s="35">
        <f t="shared" si="10"/>
        <v>8.131286394917947E-3</v>
      </c>
      <c r="Q73" s="31">
        <f t="shared" si="11"/>
        <v>0</v>
      </c>
      <c r="R73" s="35">
        <f t="shared" si="12"/>
        <v>6.2625727898358921E-3</v>
      </c>
      <c r="S73" s="34"/>
      <c r="T73" s="79">
        <v>0.72916666666666696</v>
      </c>
      <c r="U73" s="85">
        <v>0.1197</v>
      </c>
      <c r="V73" s="81">
        <f t="shared" si="13"/>
        <v>0.29924999999999996</v>
      </c>
      <c r="W73" s="32">
        <f t="shared" si="14"/>
        <v>5.0000000000000001E-3</v>
      </c>
      <c r="X73" s="35">
        <f t="shared" si="15"/>
        <v>6.4962500000000003E-3</v>
      </c>
      <c r="Y73" s="31">
        <v>0</v>
      </c>
      <c r="Z73" s="35">
        <f t="shared" si="16"/>
        <v>2.9924999999999995E-3</v>
      </c>
    </row>
    <row r="74" spans="12:26">
      <c r="L74" s="83">
        <v>0.73958333333333304</v>
      </c>
      <c r="M74" s="84">
        <v>0.12479999999999999</v>
      </c>
      <c r="N74" s="81">
        <f t="shared" si="9"/>
        <v>0.66066701958708307</v>
      </c>
      <c r="O74" s="32">
        <f t="shared" si="17"/>
        <v>5.0000000000000001E-3</v>
      </c>
      <c r="P74" s="35">
        <f t="shared" si="10"/>
        <v>8.3033350979354152E-3</v>
      </c>
      <c r="Q74" s="31">
        <f t="shared" si="11"/>
        <v>0</v>
      </c>
      <c r="R74" s="35">
        <f t="shared" si="12"/>
        <v>6.6066701958708311E-3</v>
      </c>
      <c r="S74" s="34"/>
      <c r="T74" s="83">
        <v>0.73958333333333304</v>
      </c>
      <c r="U74" s="84">
        <v>9.6500000000000002E-2</v>
      </c>
      <c r="V74" s="81">
        <f t="shared" si="13"/>
        <v>0.24124999999999999</v>
      </c>
      <c r="W74" s="32">
        <f t="shared" si="14"/>
        <v>5.0000000000000001E-3</v>
      </c>
      <c r="X74" s="35">
        <f t="shared" si="15"/>
        <v>6.20625E-3</v>
      </c>
      <c r="Y74" s="31">
        <v>0</v>
      </c>
      <c r="Z74" s="35">
        <f t="shared" si="16"/>
        <v>2.4125000000000001E-3</v>
      </c>
    </row>
    <row r="75" spans="12:26">
      <c r="L75" s="79">
        <v>0.75</v>
      </c>
      <c r="M75" s="85">
        <v>0.13240000000000002</v>
      </c>
      <c r="N75" s="81">
        <f t="shared" si="9"/>
        <v>0.70089994706193759</v>
      </c>
      <c r="O75" s="32">
        <f t="shared" si="17"/>
        <v>5.0000000000000001E-3</v>
      </c>
      <c r="P75" s="35">
        <f t="shared" si="10"/>
        <v>8.5044997353096886E-3</v>
      </c>
      <c r="Q75" s="31">
        <f t="shared" si="11"/>
        <v>0</v>
      </c>
      <c r="R75" s="35">
        <f t="shared" si="12"/>
        <v>7.0089994706193761E-3</v>
      </c>
      <c r="S75" s="34"/>
      <c r="T75" s="79">
        <v>0.75</v>
      </c>
      <c r="U75" s="85">
        <v>7.9299999999999995E-2</v>
      </c>
      <c r="V75" s="81">
        <f t="shared" si="13"/>
        <v>0.19824999999999998</v>
      </c>
      <c r="W75" s="32">
        <f t="shared" si="14"/>
        <v>5.0000000000000001E-3</v>
      </c>
      <c r="X75" s="35">
        <f t="shared" si="15"/>
        <v>5.99125E-3</v>
      </c>
      <c r="Y75" s="31">
        <v>0</v>
      </c>
      <c r="Z75" s="35">
        <f t="shared" si="16"/>
        <v>1.9824999999999999E-3</v>
      </c>
    </row>
    <row r="76" spans="12:26">
      <c r="L76" s="83">
        <v>0.76041666666666696</v>
      </c>
      <c r="M76" s="84">
        <v>0.1406</v>
      </c>
      <c r="N76" s="81">
        <f t="shared" si="9"/>
        <v>0.7443091582848067</v>
      </c>
      <c r="O76" s="32">
        <f t="shared" si="17"/>
        <v>5.0000000000000001E-3</v>
      </c>
      <c r="P76" s="35">
        <f t="shared" si="10"/>
        <v>8.7215457914240346E-3</v>
      </c>
      <c r="Q76" s="31">
        <f t="shared" si="11"/>
        <v>0</v>
      </c>
      <c r="R76" s="35">
        <f t="shared" si="12"/>
        <v>7.4430915828480673E-3</v>
      </c>
      <c r="S76" s="34"/>
      <c r="T76" s="83">
        <v>0.76041666666666696</v>
      </c>
      <c r="U76" s="84">
        <v>6.720000000000001E-2</v>
      </c>
      <c r="V76" s="81">
        <f t="shared" si="13"/>
        <v>0.16800000000000001</v>
      </c>
      <c r="W76" s="32">
        <f t="shared" si="14"/>
        <v>5.0000000000000001E-3</v>
      </c>
      <c r="X76" s="35">
        <f t="shared" si="15"/>
        <v>5.8399999999999997E-3</v>
      </c>
      <c r="Y76" s="31">
        <v>0</v>
      </c>
      <c r="Z76" s="35">
        <f t="shared" si="16"/>
        <v>1.6800000000000001E-3</v>
      </c>
    </row>
    <row r="77" spans="12:26">
      <c r="L77" s="79">
        <v>0.77083333333333304</v>
      </c>
      <c r="M77" s="85">
        <v>0.14909999999999998</v>
      </c>
      <c r="N77" s="81">
        <f t="shared" si="9"/>
        <v>0.78930651138168328</v>
      </c>
      <c r="O77" s="32">
        <f t="shared" si="17"/>
        <v>5.0000000000000001E-3</v>
      </c>
      <c r="P77" s="35">
        <f t="shared" si="10"/>
        <v>8.9465325569084153E-3</v>
      </c>
      <c r="Q77" s="31">
        <f t="shared" si="11"/>
        <v>0</v>
      </c>
      <c r="R77" s="35">
        <f t="shared" si="12"/>
        <v>7.8930651138168322E-3</v>
      </c>
      <c r="S77" s="34"/>
      <c r="T77" s="79">
        <v>0.77083333333333304</v>
      </c>
      <c r="U77" s="85">
        <v>5.8999999999999997E-2</v>
      </c>
      <c r="V77" s="81">
        <f t="shared" si="13"/>
        <v>0.14749999999999999</v>
      </c>
      <c r="W77" s="32">
        <f t="shared" si="14"/>
        <v>5.0000000000000001E-3</v>
      </c>
      <c r="X77" s="35">
        <f t="shared" si="15"/>
        <v>5.7375000000000004E-3</v>
      </c>
      <c r="Y77" s="31">
        <v>0</v>
      </c>
      <c r="Z77" s="35">
        <f t="shared" si="16"/>
        <v>1.475E-3</v>
      </c>
    </row>
    <row r="78" spans="12:26">
      <c r="L78" s="83">
        <v>0.78125</v>
      </c>
      <c r="M78" s="84">
        <v>0.15730000000000002</v>
      </c>
      <c r="N78" s="81">
        <f t="shared" si="9"/>
        <v>0.83271572260455273</v>
      </c>
      <c r="O78" s="32">
        <f t="shared" si="17"/>
        <v>5.0000000000000001E-3</v>
      </c>
      <c r="P78" s="35">
        <f t="shared" si="10"/>
        <v>9.1635786130227631E-3</v>
      </c>
      <c r="Q78" s="31">
        <f t="shared" si="11"/>
        <v>0</v>
      </c>
      <c r="R78" s="35">
        <f t="shared" si="12"/>
        <v>8.3271572260455277E-3</v>
      </c>
      <c r="S78" s="34"/>
      <c r="T78" s="83">
        <v>0.78125</v>
      </c>
      <c r="U78" s="84">
        <v>5.2999999999999999E-2</v>
      </c>
      <c r="V78" s="81">
        <f t="shared" si="13"/>
        <v>0.13249999999999998</v>
      </c>
      <c r="W78" s="32">
        <f t="shared" si="14"/>
        <v>5.0000000000000001E-3</v>
      </c>
      <c r="X78" s="35">
        <f t="shared" si="15"/>
        <v>5.6625E-3</v>
      </c>
      <c r="Y78" s="31">
        <v>0</v>
      </c>
      <c r="Z78" s="35">
        <f t="shared" si="16"/>
        <v>1.3249999999999998E-3</v>
      </c>
    </row>
    <row r="79" spans="12:26">
      <c r="L79" s="79">
        <v>0.79166666666666696</v>
      </c>
      <c r="M79" s="85">
        <v>0.16490000000000002</v>
      </c>
      <c r="N79" s="81">
        <f t="shared" si="9"/>
        <v>0.87294865007940714</v>
      </c>
      <c r="O79" s="32">
        <f t="shared" si="17"/>
        <v>5.0000000000000001E-3</v>
      </c>
      <c r="P79" s="35">
        <f t="shared" si="10"/>
        <v>9.3647432503970347E-3</v>
      </c>
      <c r="Q79" s="31">
        <f t="shared" si="11"/>
        <v>0</v>
      </c>
      <c r="R79" s="35">
        <f t="shared" si="12"/>
        <v>8.729486500794071E-3</v>
      </c>
      <c r="S79" s="34"/>
      <c r="T79" s="79">
        <v>0.79166666666666696</v>
      </c>
      <c r="U79" s="85">
        <v>4.8100000000000004E-2</v>
      </c>
      <c r="V79" s="81">
        <f t="shared" si="13"/>
        <v>0.12025000000000001</v>
      </c>
      <c r="W79" s="32">
        <f t="shared" si="14"/>
        <v>5.0000000000000001E-3</v>
      </c>
      <c r="X79" s="35">
        <f t="shared" si="15"/>
        <v>5.6012500000000003E-3</v>
      </c>
      <c r="Y79" s="31">
        <v>0</v>
      </c>
      <c r="Z79" s="35">
        <f t="shared" si="16"/>
        <v>1.2025000000000002E-3</v>
      </c>
    </row>
    <row r="80" spans="12:26">
      <c r="L80" s="83">
        <v>0.80208333333333304</v>
      </c>
      <c r="M80" s="84">
        <v>0.1711</v>
      </c>
      <c r="N80" s="81">
        <f t="shared" si="9"/>
        <v>0.90577024880889356</v>
      </c>
      <c r="O80" s="32">
        <f t="shared" si="17"/>
        <v>5.0000000000000001E-3</v>
      </c>
      <c r="P80" s="35">
        <f t="shared" si="10"/>
        <v>9.5288512440444683E-3</v>
      </c>
      <c r="Q80" s="31">
        <f t="shared" si="11"/>
        <v>0</v>
      </c>
      <c r="R80" s="35">
        <f t="shared" si="12"/>
        <v>9.0577024880889364E-3</v>
      </c>
      <c r="S80" s="34"/>
      <c r="T80" s="83">
        <v>0.80208333333333304</v>
      </c>
      <c r="U80" s="84">
        <v>4.3999999999999997E-2</v>
      </c>
      <c r="V80" s="81">
        <f t="shared" si="13"/>
        <v>0.10999999999999999</v>
      </c>
      <c r="W80" s="32">
        <f t="shared" si="14"/>
        <v>5.0000000000000001E-3</v>
      </c>
      <c r="X80" s="35">
        <f t="shared" si="15"/>
        <v>5.5500000000000002E-3</v>
      </c>
      <c r="Y80" s="31">
        <v>0</v>
      </c>
      <c r="Z80" s="35">
        <f t="shared" si="16"/>
        <v>1.0999999999999998E-3</v>
      </c>
    </row>
    <row r="81" spans="12:28">
      <c r="L81" s="79">
        <v>0.8125</v>
      </c>
      <c r="M81" s="85">
        <v>0.17519999999999999</v>
      </c>
      <c r="N81" s="81">
        <f t="shared" si="9"/>
        <v>0.92747485442032818</v>
      </c>
      <c r="O81" s="32">
        <f t="shared" si="17"/>
        <v>5.0000000000000001E-3</v>
      </c>
      <c r="P81" s="35">
        <f t="shared" si="10"/>
        <v>9.6373742721016405E-3</v>
      </c>
      <c r="Q81" s="31">
        <f t="shared" si="11"/>
        <v>0</v>
      </c>
      <c r="R81" s="35">
        <f t="shared" si="12"/>
        <v>9.2747485442032825E-3</v>
      </c>
      <c r="S81" s="34"/>
      <c r="T81" s="79">
        <v>0.8125</v>
      </c>
      <c r="U81" s="85">
        <v>4.07E-2</v>
      </c>
      <c r="V81" s="81">
        <f t="shared" si="13"/>
        <v>0.10174999999999999</v>
      </c>
      <c r="W81" s="32">
        <f t="shared" si="14"/>
        <v>5.0000000000000001E-3</v>
      </c>
      <c r="X81" s="35">
        <f t="shared" si="15"/>
        <v>5.5087499999999998E-3</v>
      </c>
      <c r="Y81" s="31">
        <v>0</v>
      </c>
      <c r="Z81" s="35">
        <f t="shared" si="16"/>
        <v>1.0175E-3</v>
      </c>
    </row>
    <row r="82" spans="12:28">
      <c r="L82" s="83">
        <v>0.82291666666666696</v>
      </c>
      <c r="M82" s="84">
        <v>0.17649999999999999</v>
      </c>
      <c r="N82" s="81">
        <f t="shared" si="9"/>
        <v>0.93435680254102693</v>
      </c>
      <c r="O82" s="32">
        <f t="shared" si="17"/>
        <v>5.0000000000000001E-3</v>
      </c>
      <c r="P82" s="35">
        <f t="shared" si="10"/>
        <v>9.6717840127051348E-3</v>
      </c>
      <c r="Q82" s="31">
        <f t="shared" si="11"/>
        <v>0</v>
      </c>
      <c r="R82" s="35">
        <f t="shared" si="12"/>
        <v>9.3435680254102694E-3</v>
      </c>
      <c r="S82" s="34"/>
      <c r="T82" s="83">
        <v>0.82291666666666696</v>
      </c>
      <c r="U82" s="84">
        <v>3.7899999999999996E-2</v>
      </c>
      <c r="V82" s="81">
        <f t="shared" si="13"/>
        <v>9.4749999999999987E-2</v>
      </c>
      <c r="W82" s="32">
        <f t="shared" si="14"/>
        <v>5.0000000000000001E-3</v>
      </c>
      <c r="X82" s="35">
        <f t="shared" si="15"/>
        <v>5.4737500000000003E-3</v>
      </c>
      <c r="Y82" s="31">
        <v>0</v>
      </c>
      <c r="Z82" s="35">
        <f t="shared" si="16"/>
        <v>9.4749999999999988E-4</v>
      </c>
    </row>
    <row r="83" spans="12:28">
      <c r="L83" s="79">
        <v>0.83333333333333304</v>
      </c>
      <c r="M83" s="85">
        <v>0.17449999999999999</v>
      </c>
      <c r="N83" s="81">
        <f t="shared" si="9"/>
        <v>0.92376919004764413</v>
      </c>
      <c r="O83" s="32">
        <f t="shared" si="17"/>
        <v>5.0000000000000001E-3</v>
      </c>
      <c r="P83" s="35">
        <f t="shared" si="10"/>
        <v>9.6188459502382206E-3</v>
      </c>
      <c r="Q83" s="31">
        <f t="shared" si="11"/>
        <v>0</v>
      </c>
      <c r="R83" s="35">
        <f t="shared" si="12"/>
        <v>9.2376919004764409E-3</v>
      </c>
      <c r="S83" s="34"/>
      <c r="T83" s="79">
        <v>0.83333333333333304</v>
      </c>
      <c r="U83" s="85">
        <v>3.56E-2</v>
      </c>
      <c r="V83" s="81">
        <f t="shared" si="13"/>
        <v>8.8999999999999996E-2</v>
      </c>
      <c r="W83" s="32">
        <f t="shared" si="14"/>
        <v>5.0000000000000001E-3</v>
      </c>
      <c r="X83" s="35">
        <f t="shared" si="15"/>
        <v>5.4450000000000002E-3</v>
      </c>
      <c r="Y83" s="31">
        <v>0</v>
      </c>
      <c r="Z83" s="35">
        <f t="shared" si="16"/>
        <v>8.8999999999999995E-4</v>
      </c>
    </row>
    <row r="84" spans="12:28">
      <c r="L84" s="83">
        <v>0.84375</v>
      </c>
      <c r="M84" s="84">
        <v>0.17050000000000001</v>
      </c>
      <c r="N84" s="81">
        <f t="shared" si="9"/>
        <v>0.90259396506087874</v>
      </c>
      <c r="O84" s="32">
        <f t="shared" si="17"/>
        <v>5.0000000000000001E-3</v>
      </c>
      <c r="P84" s="35">
        <f t="shared" si="10"/>
        <v>9.5129698253043939E-3</v>
      </c>
      <c r="Q84" s="31">
        <f t="shared" si="11"/>
        <v>0</v>
      </c>
      <c r="R84" s="35">
        <f t="shared" si="12"/>
        <v>9.0259396506087875E-3</v>
      </c>
      <c r="S84" s="34"/>
      <c r="T84" s="83">
        <v>0.84375</v>
      </c>
      <c r="U84" s="84">
        <v>3.3600000000000005E-2</v>
      </c>
      <c r="V84" s="81">
        <f t="shared" si="13"/>
        <v>8.4000000000000005E-2</v>
      </c>
      <c r="W84" s="32">
        <f t="shared" si="14"/>
        <v>5.0000000000000001E-3</v>
      </c>
      <c r="X84" s="35">
        <f t="shared" si="15"/>
        <v>5.4200000000000003E-3</v>
      </c>
      <c r="Y84" s="31">
        <v>0</v>
      </c>
      <c r="Z84" s="35">
        <f t="shared" si="16"/>
        <v>8.4000000000000003E-4</v>
      </c>
    </row>
    <row r="85" spans="12:28">
      <c r="L85" s="79">
        <v>0.85416666666666696</v>
      </c>
      <c r="M85" s="85">
        <v>0.16569999999999999</v>
      </c>
      <c r="N85" s="81">
        <f t="shared" si="9"/>
        <v>0.87718369507676008</v>
      </c>
      <c r="O85" s="32">
        <f t="shared" si="17"/>
        <v>5.0000000000000001E-3</v>
      </c>
      <c r="P85" s="35">
        <f t="shared" si="10"/>
        <v>9.3859184753838018E-3</v>
      </c>
      <c r="Q85" s="31">
        <f t="shared" si="11"/>
        <v>0</v>
      </c>
      <c r="R85" s="35">
        <f t="shared" si="12"/>
        <v>8.7718369507676017E-3</v>
      </c>
      <c r="S85" s="34"/>
      <c r="T85" s="79">
        <v>0.85416666666666696</v>
      </c>
      <c r="U85" s="85">
        <v>3.1899999999999998E-2</v>
      </c>
      <c r="V85" s="81">
        <f t="shared" si="13"/>
        <v>7.9749999999999988E-2</v>
      </c>
      <c r="W85" s="32">
        <f t="shared" si="14"/>
        <v>5.0000000000000001E-3</v>
      </c>
      <c r="X85" s="35">
        <f t="shared" si="15"/>
        <v>5.3987499999999999E-3</v>
      </c>
      <c r="Y85" s="31">
        <v>0</v>
      </c>
      <c r="Z85" s="35">
        <f t="shared" si="16"/>
        <v>7.9749999999999992E-4</v>
      </c>
    </row>
    <row r="86" spans="12:28">
      <c r="L86" s="83">
        <v>0.86458333333333304</v>
      </c>
      <c r="M86" s="84">
        <v>0.1615</v>
      </c>
      <c r="N86" s="81">
        <f t="shared" si="9"/>
        <v>0.85494970884065635</v>
      </c>
      <c r="O86" s="32">
        <f t="shared" si="17"/>
        <v>5.0000000000000001E-3</v>
      </c>
      <c r="P86" s="35">
        <f t="shared" si="10"/>
        <v>9.2747485442032825E-3</v>
      </c>
      <c r="Q86" s="31">
        <f t="shared" si="11"/>
        <v>0</v>
      </c>
      <c r="R86" s="35">
        <f t="shared" si="12"/>
        <v>8.549497088406563E-3</v>
      </c>
      <c r="S86" s="34"/>
      <c r="T86" s="83">
        <v>0.86458333333333304</v>
      </c>
      <c r="U86" s="84">
        <v>3.0300000000000001E-2</v>
      </c>
      <c r="V86" s="81">
        <f t="shared" si="13"/>
        <v>7.5749999999999998E-2</v>
      </c>
      <c r="W86" s="32">
        <f t="shared" si="14"/>
        <v>5.0000000000000001E-3</v>
      </c>
      <c r="X86" s="35">
        <f t="shared" si="15"/>
        <v>5.3787499999999999E-3</v>
      </c>
      <c r="Y86" s="31">
        <v>0</v>
      </c>
      <c r="Z86" s="35">
        <f t="shared" si="16"/>
        <v>7.5750000000000004E-4</v>
      </c>
    </row>
    <row r="87" spans="12:28">
      <c r="L87" s="79">
        <v>0.875</v>
      </c>
      <c r="M87" s="85">
        <v>0.15890000000000001</v>
      </c>
      <c r="N87" s="81">
        <f t="shared" si="9"/>
        <v>0.84118581259925884</v>
      </c>
      <c r="O87" s="32">
        <f t="shared" si="17"/>
        <v>5.0000000000000001E-3</v>
      </c>
      <c r="P87" s="35">
        <f t="shared" si="10"/>
        <v>9.2059290629962938E-3</v>
      </c>
      <c r="Q87" s="31">
        <f t="shared" si="11"/>
        <v>0</v>
      </c>
      <c r="R87" s="35">
        <f t="shared" si="12"/>
        <v>8.4118581259925891E-3</v>
      </c>
      <c r="S87" s="34"/>
      <c r="T87" s="79">
        <v>0.875</v>
      </c>
      <c r="U87" s="85">
        <v>2.87E-2</v>
      </c>
      <c r="V87" s="81">
        <f t="shared" si="13"/>
        <v>7.1749999999999994E-2</v>
      </c>
      <c r="W87" s="32">
        <f t="shared" si="14"/>
        <v>5.0000000000000001E-3</v>
      </c>
      <c r="X87" s="35">
        <f t="shared" si="15"/>
        <v>5.3587499999999998E-3</v>
      </c>
      <c r="Y87" s="31">
        <v>0</v>
      </c>
      <c r="Z87" s="35">
        <f t="shared" si="16"/>
        <v>7.1749999999999993E-4</v>
      </c>
    </row>
    <row r="88" spans="12:28">
      <c r="L88" s="83">
        <v>0.88541666666666696</v>
      </c>
      <c r="M88" s="84">
        <v>0.15719999999999998</v>
      </c>
      <c r="N88" s="81">
        <f t="shared" si="9"/>
        <v>0.83218634197988339</v>
      </c>
      <c r="O88" s="32">
        <f t="shared" si="17"/>
        <v>5.0000000000000001E-3</v>
      </c>
      <c r="P88" s="35">
        <f t="shared" si="10"/>
        <v>9.1609317098994177E-3</v>
      </c>
      <c r="Q88" s="31">
        <f t="shared" si="11"/>
        <v>0</v>
      </c>
      <c r="R88" s="35">
        <f t="shared" si="12"/>
        <v>8.3218634197988334E-3</v>
      </c>
      <c r="S88" s="34"/>
      <c r="T88" s="83">
        <v>0.88541666666666696</v>
      </c>
      <c r="U88" s="84">
        <v>2.7100000000000003E-2</v>
      </c>
      <c r="V88" s="81">
        <f t="shared" si="13"/>
        <v>6.7750000000000005E-2</v>
      </c>
      <c r="W88" s="32">
        <f t="shared" si="14"/>
        <v>5.0000000000000001E-3</v>
      </c>
      <c r="X88" s="35">
        <f t="shared" si="15"/>
        <v>5.3387499999999997E-3</v>
      </c>
      <c r="Y88" s="31">
        <v>0</v>
      </c>
      <c r="Z88" s="35">
        <f t="shared" si="16"/>
        <v>6.7750000000000004E-4</v>
      </c>
    </row>
    <row r="89" spans="12:28">
      <c r="L89" s="79">
        <v>0.89583333333333304</v>
      </c>
      <c r="M89" s="85">
        <v>0.15540000000000001</v>
      </c>
      <c r="N89" s="81">
        <f t="shared" si="9"/>
        <v>0.82265749073583905</v>
      </c>
      <c r="O89" s="32">
        <f t="shared" si="17"/>
        <v>5.0000000000000001E-3</v>
      </c>
      <c r="P89" s="35">
        <f t="shared" si="10"/>
        <v>9.1132874536791961E-3</v>
      </c>
      <c r="Q89" s="31">
        <f t="shared" si="11"/>
        <v>0</v>
      </c>
      <c r="R89" s="35">
        <f t="shared" si="12"/>
        <v>8.2265749073583902E-3</v>
      </c>
      <c r="S89" s="34"/>
      <c r="T89" s="79">
        <v>0.89583333333333304</v>
      </c>
      <c r="U89" s="85">
        <v>2.5700000000000001E-2</v>
      </c>
      <c r="V89" s="81">
        <f t="shared" si="13"/>
        <v>6.4250000000000002E-2</v>
      </c>
      <c r="W89" s="32">
        <f t="shared" si="14"/>
        <v>5.0000000000000001E-3</v>
      </c>
      <c r="X89" s="35">
        <f t="shared" si="15"/>
        <v>5.3212500000000005E-3</v>
      </c>
      <c r="Y89" s="31">
        <v>0</v>
      </c>
      <c r="Z89" s="35">
        <f t="shared" si="16"/>
        <v>6.4250000000000006E-4</v>
      </c>
    </row>
    <row r="90" spans="12:28">
      <c r="L90" s="83">
        <v>0.90625</v>
      </c>
      <c r="M90" s="84">
        <v>0.15230000000000002</v>
      </c>
      <c r="N90" s="81">
        <f t="shared" si="9"/>
        <v>0.80624669137109584</v>
      </c>
      <c r="O90" s="32">
        <f t="shared" si="17"/>
        <v>5.0000000000000001E-3</v>
      </c>
      <c r="P90" s="35">
        <f t="shared" si="10"/>
        <v>9.0312334568554802E-3</v>
      </c>
      <c r="Q90" s="31">
        <f t="shared" si="11"/>
        <v>0</v>
      </c>
      <c r="R90" s="35">
        <f t="shared" si="12"/>
        <v>8.0624669137109584E-3</v>
      </c>
      <c r="S90" s="34"/>
      <c r="T90" s="83">
        <v>0.90625</v>
      </c>
      <c r="U90" s="84">
        <v>2.46E-2</v>
      </c>
      <c r="V90" s="81">
        <f t="shared" si="13"/>
        <v>6.1499999999999999E-2</v>
      </c>
      <c r="W90" s="32">
        <f t="shared" si="14"/>
        <v>5.0000000000000001E-3</v>
      </c>
      <c r="X90" s="35">
        <f t="shared" si="15"/>
        <v>5.3074999999999997E-3</v>
      </c>
      <c r="Y90" s="31">
        <v>0</v>
      </c>
      <c r="Z90" s="35">
        <f t="shared" si="16"/>
        <v>6.1499999999999999E-4</v>
      </c>
    </row>
    <row r="91" spans="12:28">
      <c r="L91" s="79">
        <v>0.91666666666666696</v>
      </c>
      <c r="M91" s="85">
        <v>0.1472</v>
      </c>
      <c r="N91" s="81">
        <f t="shared" si="9"/>
        <v>0.77924827951296971</v>
      </c>
      <c r="O91" s="32">
        <f t="shared" si="17"/>
        <v>5.0000000000000001E-3</v>
      </c>
      <c r="P91" s="35">
        <f t="shared" si="10"/>
        <v>8.8962413975648483E-3</v>
      </c>
      <c r="Q91" s="31">
        <f t="shared" si="11"/>
        <v>0</v>
      </c>
      <c r="R91" s="35">
        <f t="shared" si="12"/>
        <v>7.7924827951296972E-3</v>
      </c>
      <c r="S91" s="34"/>
      <c r="T91" s="79">
        <v>0.91666666666666696</v>
      </c>
      <c r="U91" s="85">
        <v>2.3800000000000002E-2</v>
      </c>
      <c r="V91" s="81">
        <f t="shared" si="13"/>
        <v>5.9500000000000004E-2</v>
      </c>
      <c r="W91" s="32">
        <f t="shared" si="14"/>
        <v>5.0000000000000001E-3</v>
      </c>
      <c r="X91" s="35">
        <f t="shared" si="15"/>
        <v>5.2975000000000001E-3</v>
      </c>
      <c r="Y91" s="31">
        <v>0</v>
      </c>
      <c r="Z91" s="35">
        <f t="shared" si="16"/>
        <v>5.9500000000000004E-4</v>
      </c>
    </row>
    <row r="92" spans="12:28">
      <c r="L92" s="83">
        <v>0.92708333333333304</v>
      </c>
      <c r="M92" s="84">
        <v>0.14030000000000001</v>
      </c>
      <c r="N92" s="81">
        <f t="shared" si="9"/>
        <v>0.74272101641079935</v>
      </c>
      <c r="O92" s="32">
        <f t="shared" si="17"/>
        <v>5.0000000000000001E-3</v>
      </c>
      <c r="P92" s="35">
        <f t="shared" si="10"/>
        <v>8.7136050820539965E-3</v>
      </c>
      <c r="Q92" s="31">
        <f t="shared" si="11"/>
        <v>0</v>
      </c>
      <c r="R92" s="35">
        <f t="shared" si="12"/>
        <v>7.4272101641079937E-3</v>
      </c>
      <c r="S92" s="34"/>
      <c r="T92" s="83">
        <v>0.92708333333333304</v>
      </c>
      <c r="U92" s="84">
        <v>2.3399999999999997E-2</v>
      </c>
      <c r="V92" s="81">
        <f t="shared" si="13"/>
        <v>5.849999999999999E-2</v>
      </c>
      <c r="W92" s="32">
        <f t="shared" si="14"/>
        <v>5.0000000000000001E-3</v>
      </c>
      <c r="X92" s="35">
        <f t="shared" si="15"/>
        <v>5.2925000000000003E-3</v>
      </c>
      <c r="Y92" s="31">
        <v>0</v>
      </c>
      <c r="Z92" s="35">
        <f t="shared" si="16"/>
        <v>5.8499999999999991E-4</v>
      </c>
    </row>
    <row r="93" spans="12:28">
      <c r="L93" s="79">
        <v>0.9375</v>
      </c>
      <c r="M93" s="85">
        <v>0.1321</v>
      </c>
      <c r="N93" s="81">
        <f t="shared" si="9"/>
        <v>0.69931180518793001</v>
      </c>
      <c r="O93" s="32">
        <f t="shared" si="17"/>
        <v>5.0000000000000001E-3</v>
      </c>
      <c r="P93" s="35">
        <f t="shared" si="10"/>
        <v>8.4965590259396505E-3</v>
      </c>
      <c r="Q93" s="31">
        <f t="shared" si="11"/>
        <v>0</v>
      </c>
      <c r="R93" s="35">
        <f t="shared" si="12"/>
        <v>6.9931180518792999E-3</v>
      </c>
      <c r="S93" s="34"/>
      <c r="T93" s="79">
        <v>0.9375</v>
      </c>
      <c r="U93" s="85">
        <v>2.3E-2</v>
      </c>
      <c r="V93" s="81">
        <f t="shared" si="13"/>
        <v>5.7499999999999996E-2</v>
      </c>
      <c r="W93" s="32">
        <f t="shared" si="14"/>
        <v>5.0000000000000001E-3</v>
      </c>
      <c r="X93" s="35">
        <f t="shared" si="15"/>
        <v>5.2875000000000005E-3</v>
      </c>
      <c r="Y93" s="31">
        <v>0</v>
      </c>
      <c r="Z93" s="35">
        <f t="shared" si="16"/>
        <v>5.7499999999999999E-4</v>
      </c>
    </row>
    <row r="94" spans="12:28">
      <c r="L94" s="83">
        <v>0.94791666666666696</v>
      </c>
      <c r="M94" s="84">
        <v>0.1232</v>
      </c>
      <c r="N94" s="81">
        <f t="shared" si="9"/>
        <v>0.65219692959237685</v>
      </c>
      <c r="O94" s="32">
        <f t="shared" si="17"/>
        <v>5.0000000000000001E-3</v>
      </c>
      <c r="P94" s="35">
        <f t="shared" si="10"/>
        <v>8.2609846479618845E-3</v>
      </c>
      <c r="Q94" s="31">
        <f t="shared" si="11"/>
        <v>0</v>
      </c>
      <c r="R94" s="35">
        <f t="shared" si="12"/>
        <v>6.5219692959237689E-3</v>
      </c>
      <c r="S94" s="34"/>
      <c r="T94" s="83">
        <v>0.94791666666666696</v>
      </c>
      <c r="U94" s="84">
        <v>2.2699999999999998E-2</v>
      </c>
      <c r="V94" s="81">
        <f t="shared" si="13"/>
        <v>5.6749999999999995E-2</v>
      </c>
      <c r="W94" s="32">
        <f t="shared" si="14"/>
        <v>5.0000000000000001E-3</v>
      </c>
      <c r="X94" s="35">
        <f t="shared" si="15"/>
        <v>5.2837500000000003E-3</v>
      </c>
      <c r="Y94" s="31">
        <v>0</v>
      </c>
      <c r="Z94" s="35">
        <f t="shared" si="16"/>
        <v>5.6749999999999997E-4</v>
      </c>
    </row>
    <row r="95" spans="12:28">
      <c r="L95" s="79">
        <v>0.95833333333333304</v>
      </c>
      <c r="M95" s="85">
        <v>0.114</v>
      </c>
      <c r="N95" s="81">
        <f t="shared" si="9"/>
        <v>0.60349391212281633</v>
      </c>
      <c r="O95" s="32">
        <f t="shared" si="17"/>
        <v>5.0000000000000001E-3</v>
      </c>
      <c r="P95" s="35">
        <f t="shared" si="10"/>
        <v>8.0174695606140822E-3</v>
      </c>
      <c r="Q95" s="31">
        <f t="shared" si="11"/>
        <v>0</v>
      </c>
      <c r="R95" s="35">
        <f t="shared" si="12"/>
        <v>6.0349391212281634E-3</v>
      </c>
      <c r="S95" s="34"/>
      <c r="T95" s="79">
        <v>0.95833333333333304</v>
      </c>
      <c r="U95" s="85">
        <v>2.23E-2</v>
      </c>
      <c r="V95" s="81">
        <f t="shared" si="13"/>
        <v>5.5750000000000001E-2</v>
      </c>
      <c r="W95" s="32">
        <f t="shared" si="14"/>
        <v>5.0000000000000001E-3</v>
      </c>
      <c r="X95" s="35">
        <f t="shared" si="15"/>
        <v>5.2787500000000005E-3</v>
      </c>
      <c r="Y95" s="31">
        <v>0</v>
      </c>
      <c r="Z95" s="35">
        <f t="shared" si="16"/>
        <v>5.5750000000000005E-4</v>
      </c>
      <c r="AB95" s="126">
        <f>$C$41</f>
        <v>0</v>
      </c>
    </row>
    <row r="96" spans="12:28">
      <c r="L96" s="83">
        <v>0.96875</v>
      </c>
      <c r="M96" s="84">
        <v>0.10479999999999999</v>
      </c>
      <c r="N96" s="81">
        <f t="shared" si="9"/>
        <v>0.5547908946532556</v>
      </c>
      <c r="O96" s="32">
        <f t="shared" si="17"/>
        <v>5.0000000000000001E-3</v>
      </c>
      <c r="P96" s="35">
        <f t="shared" si="10"/>
        <v>7.7739544732662782E-3</v>
      </c>
      <c r="Q96" s="31">
        <f t="shared" si="11"/>
        <v>0</v>
      </c>
      <c r="R96" s="35">
        <f t="shared" si="12"/>
        <v>5.5479089465325562E-3</v>
      </c>
      <c r="S96" s="34"/>
      <c r="T96" s="83">
        <v>0.96875</v>
      </c>
      <c r="U96" s="84">
        <v>2.1899999999999999E-2</v>
      </c>
      <c r="V96" s="81">
        <f t="shared" si="13"/>
        <v>5.4749999999999993E-2</v>
      </c>
      <c r="W96" s="32">
        <f t="shared" si="14"/>
        <v>5.0000000000000001E-3</v>
      </c>
      <c r="X96" s="35">
        <f t="shared" si="15"/>
        <v>5.2737499999999998E-3</v>
      </c>
      <c r="Y96" s="31">
        <v>0</v>
      </c>
      <c r="Z96" s="35">
        <f t="shared" si="16"/>
        <v>5.4749999999999992E-4</v>
      </c>
    </row>
    <row r="97" spans="12:26">
      <c r="L97" s="79">
        <v>0.97916666666666696</v>
      </c>
      <c r="M97" s="85">
        <v>9.5599999999999991E-2</v>
      </c>
      <c r="N97" s="81">
        <f t="shared" si="9"/>
        <v>0.50608787718369497</v>
      </c>
      <c r="O97" s="32">
        <f t="shared" si="17"/>
        <v>5.0000000000000001E-3</v>
      </c>
      <c r="P97" s="35">
        <f t="shared" si="10"/>
        <v>7.530439385918475E-3</v>
      </c>
      <c r="Q97" s="31">
        <f t="shared" si="11"/>
        <v>0</v>
      </c>
      <c r="R97" s="35">
        <f t="shared" si="12"/>
        <v>5.0608787718369498E-3</v>
      </c>
      <c r="S97" s="34"/>
      <c r="T97" s="79">
        <v>0.97916666666666696</v>
      </c>
      <c r="U97" s="85">
        <v>2.1399999999999999E-2</v>
      </c>
      <c r="V97" s="81">
        <f t="shared" si="13"/>
        <v>5.3499999999999992E-2</v>
      </c>
      <c r="W97" s="32">
        <f t="shared" si="14"/>
        <v>5.0000000000000001E-3</v>
      </c>
      <c r="X97" s="35">
        <f t="shared" si="15"/>
        <v>5.2674999999999996E-3</v>
      </c>
      <c r="Y97" s="31">
        <v>0</v>
      </c>
      <c r="Z97" s="35">
        <f t="shared" si="16"/>
        <v>5.3499999999999989E-4</v>
      </c>
    </row>
    <row r="98" spans="12:26" ht="16" thickBot="1">
      <c r="L98" s="92">
        <v>0.98958333333333304</v>
      </c>
      <c r="M98" s="93">
        <v>8.6599999999999996E-2</v>
      </c>
      <c r="N98" s="94">
        <f t="shared" si="9"/>
        <v>0.45844362096347269</v>
      </c>
      <c r="O98" s="32">
        <f t="shared" si="17"/>
        <v>5.0000000000000001E-3</v>
      </c>
      <c r="P98" s="35">
        <f t="shared" si="10"/>
        <v>7.2922181048173636E-3</v>
      </c>
      <c r="Q98" s="31">
        <f t="shared" si="11"/>
        <v>0</v>
      </c>
      <c r="R98" s="35">
        <f t="shared" si="12"/>
        <v>4.584436209634727E-3</v>
      </c>
      <c r="S98" s="95"/>
      <c r="T98" s="92">
        <v>0.98958333333333304</v>
      </c>
      <c r="U98" s="93">
        <v>2.0799999999999999E-2</v>
      </c>
      <c r="V98" s="94">
        <f t="shared" si="13"/>
        <v>5.1999999999999998E-2</v>
      </c>
      <c r="W98" s="32">
        <f t="shared" si="14"/>
        <v>5.0000000000000001E-3</v>
      </c>
      <c r="X98" s="35">
        <f t="shared" si="15"/>
        <v>5.2599999999999999E-3</v>
      </c>
      <c r="Y98" s="31">
        <v>0</v>
      </c>
      <c r="Z98" s="35">
        <f t="shared" si="16"/>
        <v>5.1999999999999995E-4</v>
      </c>
    </row>
    <row r="99" spans="12:26">
      <c r="M99" t="s">
        <v>28</v>
      </c>
      <c r="N99" s="96">
        <f>SUM(N3:N98)/4</f>
        <v>14.271175224986763</v>
      </c>
      <c r="O99" s="96">
        <f t="shared" ref="O99:P99" si="18">SUM(O3:O98)/4</f>
        <v>0.12000000000000008</v>
      </c>
      <c r="P99" s="96">
        <f t="shared" si="18"/>
        <v>0.19135587612493382</v>
      </c>
      <c r="Q99" s="96">
        <f t="shared" ref="Q99:R99" si="19">SUM(Q3:Q98)/4</f>
        <v>0</v>
      </c>
      <c r="R99" s="96">
        <f t="shared" si="19"/>
        <v>0.14271175224986765</v>
      </c>
      <c r="S99" s="96"/>
      <c r="U99" t="s">
        <v>28</v>
      </c>
      <c r="V99" s="96">
        <f>SUM(V3:V98)/4</f>
        <v>9.077375</v>
      </c>
      <c r="W99" s="96">
        <f t="shared" ref="W99:Z99" si="20">SUM(W3:W98)/4</f>
        <v>0.12000000000000008</v>
      </c>
      <c r="X99" s="96">
        <f t="shared" si="20"/>
        <v>0.16538687499999999</v>
      </c>
      <c r="Y99" s="96">
        <f t="shared" si="20"/>
        <v>0</v>
      </c>
      <c r="Z99" s="96">
        <f>SUM(Z3:Z98)/4</f>
        <v>9.0773750000000028E-2</v>
      </c>
    </row>
    <row r="100" spans="12:26">
      <c r="O100" s="97">
        <f>O99/N99</f>
        <v>8.4085576771489312E-3</v>
      </c>
      <c r="P100" s="125">
        <f>P99/N99</f>
        <v>1.3408557677148927E-2</v>
      </c>
      <c r="Q100" s="97">
        <f>Q99/N99</f>
        <v>0</v>
      </c>
      <c r="R100" s="125">
        <f>R99/N99</f>
        <v>1.0000000000000002E-2</v>
      </c>
      <c r="S100" s="97"/>
      <c r="W100" s="97">
        <f>W99/V99</f>
        <v>1.3219680799790696E-2</v>
      </c>
      <c r="X100" s="125">
        <f>X99/V99</f>
        <v>1.8219680799790687E-2</v>
      </c>
      <c r="Y100" s="97">
        <f>Y99/V99</f>
        <v>0</v>
      </c>
      <c r="Z100" s="125">
        <f>Z99/V99</f>
        <v>1.0000000000000004E-2</v>
      </c>
    </row>
    <row r="101" spans="12:26">
      <c r="O101" s="8"/>
      <c r="P101" s="98"/>
      <c r="R101" s="97"/>
      <c r="S101" s="97"/>
      <c r="W101" s="8"/>
      <c r="X101" s="98"/>
      <c r="Z101" s="97"/>
    </row>
  </sheetData>
  <mergeCells count="6">
    <mergeCell ref="B6:D6"/>
    <mergeCell ref="E6:K6"/>
    <mergeCell ref="B23:D23"/>
    <mergeCell ref="E23:K23"/>
    <mergeCell ref="B38:D38"/>
    <mergeCell ref="E38:K38"/>
  </mergeCells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Redundanz</vt:lpstr>
      <vt:lpstr>Wirkungsgrad und Verluste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cp:lastPrinted>2018-12-15T17:15:35Z</cp:lastPrinted>
  <dcterms:created xsi:type="dcterms:W3CDTF">2018-11-30T20:16:45Z</dcterms:created>
  <dcterms:modified xsi:type="dcterms:W3CDTF">2019-08-04T17:14:16Z</dcterms:modified>
</cp:coreProperties>
</file>